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YCLOUDEX2ULTRA\johnny\flug\Katana D-EPHD\"/>
    </mc:Choice>
  </mc:AlternateContent>
  <workbookProtection workbookPassword="C6A2" lockStructure="1"/>
  <bookViews>
    <workbookView xWindow="0" yWindow="0" windowWidth="14835" windowHeight="6990"/>
  </bookViews>
  <sheets>
    <sheet name="Eingabeversion" sheetId="1" r:id="rId1"/>
    <sheet name="Daten für Beladungsdiagramm" sheetId="2" r:id="rId2"/>
  </sheets>
  <definedNames>
    <definedName name="_xlnm.Print_Area" localSheetId="0">Eingabeversion!$A$1:$Q$84</definedName>
    <definedName name="Gfuel">Eingabeversion!$G$3</definedName>
    <definedName name="gkraft">#REF!</definedName>
    <definedName name="hbesatzung">Eingabeversion!$G$10</definedName>
    <definedName name="hfuel">Eingabeversion!$K$3</definedName>
    <definedName name="hgepäck">Eingabeversion!$G$7</definedName>
    <definedName name="hpassagiere">#REF!</definedName>
    <definedName name="mleer">#REF!</definedName>
    <definedName name="xbag">#REF!</definedName>
    <definedName name="xcrew">#REF!</definedName>
    <definedName name="xfuel">#REF!</definedName>
    <definedName name="xhinten">#REF!</definedName>
    <definedName name="xvorne">#REF!</definedName>
  </definedNames>
  <calcPr calcId="162913" fullPrecision="0"/>
  <extLst>
    <ext uri="smNativeData">
      <pm:revision xmlns:pm="smNativeData" day="1520924527" val="768" rev="120"/>
      <pm:docPrefs xmlns:pm="smNativeData" id="1520924527" fixedDigits="0" showNotice="1" showFrameBounds="1" autoChart="1" recalcOnPrint="1" recalcOnCopy="1" compatTextArt="1" keepXLPalette="1" tab="567" useDefinedPrintRange="1" printArea="currentSheet"/>
      <pm:compatibility xmlns:pm="smNativeData" id="1520924527" overlapCells="1"/>
      <pm:defCurrency xmlns:pm="smNativeData" id="1520924527"/>
    </ext>
  </extLst>
</workbook>
</file>

<file path=xl/calcChain.xml><?xml version="1.0" encoding="utf-8"?>
<calcChain xmlns="http://schemas.openxmlformats.org/spreadsheetml/2006/main">
  <c r="P35" i="1" l="1"/>
  <c r="J30" i="1"/>
  <c r="G30" i="1"/>
  <c r="D24" i="1"/>
  <c r="D30" i="1" s="1"/>
  <c r="P30" i="1" s="1"/>
  <c r="E14" i="1"/>
  <c r="F14" i="1" s="1"/>
  <c r="G14" i="1" s="1"/>
  <c r="H14" i="1" s="1"/>
  <c r="I14" i="1" s="1"/>
  <c r="J14" i="1" s="1"/>
  <c r="K14" i="1" s="1"/>
  <c r="L14" i="1" s="1"/>
  <c r="M14" i="1" s="1"/>
  <c r="N14" i="1" s="1"/>
  <c r="O14" i="1" s="1"/>
  <c r="P14" i="1" s="1"/>
  <c r="D14" i="1"/>
  <c r="D11" i="1"/>
  <c r="D12" i="1" s="1"/>
  <c r="P9" i="1"/>
  <c r="O9" i="1"/>
  <c r="N9" i="1"/>
  <c r="M9" i="1"/>
  <c r="L9" i="1"/>
  <c r="K9" i="1"/>
  <c r="J9" i="1"/>
  <c r="I9" i="1"/>
  <c r="H9" i="1"/>
  <c r="G9" i="1"/>
  <c r="C9" i="1"/>
  <c r="D8" i="1"/>
  <c r="E8" i="1" s="1"/>
  <c r="L6" i="1"/>
  <c r="O5" i="1"/>
  <c r="O6" i="1" s="1"/>
  <c r="N5" i="1"/>
  <c r="N6" i="1" s="1"/>
  <c r="M5" i="1"/>
  <c r="M6" i="1" s="1"/>
  <c r="L5" i="1"/>
  <c r="K5" i="1"/>
  <c r="K6" i="1" s="1"/>
  <c r="J5" i="1"/>
  <c r="J6" i="1" s="1"/>
  <c r="I5" i="1"/>
  <c r="I6" i="1" s="1"/>
  <c r="C5" i="1"/>
  <c r="C6" i="1" s="1"/>
  <c r="D4" i="1"/>
  <c r="D5" i="1" s="1"/>
  <c r="D6" i="1" s="1"/>
  <c r="P37" i="1" l="1"/>
  <c r="N42" i="1"/>
  <c r="F8" i="1"/>
  <c r="F9" i="1" s="1"/>
  <c r="E9" i="1"/>
  <c r="D9" i="1"/>
  <c r="P24" i="1"/>
  <c r="N40" i="1" s="1"/>
  <c r="E4" i="1"/>
  <c r="E11" i="1"/>
  <c r="E12" i="1" l="1"/>
  <c r="F11" i="1"/>
  <c r="F4" i="1"/>
  <c r="E5" i="1"/>
  <c r="E6" i="1" s="1"/>
  <c r="J35" i="1"/>
  <c r="N44" i="1" s="1"/>
  <c r="F5" i="1" l="1"/>
  <c r="F6" i="1" s="1"/>
  <c r="G4" i="1"/>
  <c r="F12" i="1"/>
  <c r="G11" i="1"/>
  <c r="G12" i="1" l="1"/>
  <c r="H11" i="1"/>
  <c r="G5" i="1"/>
  <c r="G6" i="1" s="1"/>
  <c r="H4" i="1"/>
  <c r="H5" i="1" s="1"/>
  <c r="H6" i="1" s="1"/>
  <c r="H12" i="1" l="1"/>
  <c r="I11" i="1"/>
  <c r="I12" i="1" l="1"/>
  <c r="J11" i="1"/>
  <c r="J12" i="1" l="1"/>
  <c r="K11" i="1"/>
  <c r="K12" i="1" l="1"/>
  <c r="L11" i="1"/>
  <c r="L12" i="1" l="1"/>
  <c r="M11" i="1"/>
  <c r="M12" i="1" l="1"/>
  <c r="N11" i="1"/>
  <c r="N12" i="1" l="1"/>
  <c r="O11" i="1"/>
  <c r="O12" i="1" l="1"/>
  <c r="P11" i="1"/>
  <c r="P12" i="1" s="1"/>
</calcChain>
</file>

<file path=xl/comments1.xml><?xml version="1.0" encoding="utf-8"?>
<comments xmlns="http://schemas.openxmlformats.org/spreadsheetml/2006/main">
  <authors>
    <author>Unknown</author>
  </authors>
  <commentList>
    <comment ref="D22" authorId="0" shapeId="0">
      <text>
        <r>
          <rPr>
            <b/>
            <sz val="8"/>
            <rFont val="Tahoma"/>
            <family val="2"/>
          </rPr>
          <t>max. 74 L</t>
        </r>
        <r>
          <rPr>
            <b/>
            <sz val="8"/>
            <rFont val="Tahoma"/>
            <family val="2"/>
          </rPr>
          <t xml:space="preserve">
eintragen</t>
        </r>
        <r>
          <rPr>
            <sz val="10"/>
            <color rgb="FF000000"/>
            <rFont val="Arial"/>
            <family val="2"/>
          </rPr>
          <t xml:space="preserve">
</t>
        </r>
      </text>
    </comment>
    <comment ref="G24" authorId="0" shapeId="0">
      <text>
        <r>
          <rPr>
            <sz val="9"/>
            <rFont val="Tahoma"/>
            <family val="2"/>
          </rPr>
          <t>Max. 20 Kg!</t>
        </r>
        <r>
          <rPr>
            <sz val="10"/>
            <color rgb="FF000000"/>
            <rFont val="Arial"/>
            <family val="2"/>
          </rPr>
          <t xml:space="preserve">
</t>
        </r>
      </text>
    </comment>
  </commentList>
</comments>
</file>

<file path=xl/sharedStrings.xml><?xml version="1.0" encoding="utf-8"?>
<sst xmlns="http://schemas.openxmlformats.org/spreadsheetml/2006/main" count="76" uniqueCount="43">
  <si>
    <r>
      <t xml:space="preserve">M&amp;B Berechnung Katana DA20 D-EPHD ©Aviatx, </t>
    </r>
    <r>
      <rPr>
        <b/>
        <sz val="14"/>
        <rFont val="Arial"/>
        <family val="2"/>
      </rPr>
      <t>Klaus Müllner</t>
    </r>
  </si>
  <si>
    <t>Kraftstoff</t>
  </si>
  <si>
    <t>1 Liter =</t>
  </si>
  <si>
    <t>Hebelarm =</t>
  </si>
  <si>
    <t>Liter</t>
  </si>
  <si>
    <t>Gewicht</t>
  </si>
  <si>
    <t>Moment</t>
  </si>
  <si>
    <t>Gepäck</t>
  </si>
  <si>
    <t>Besatzung vorne</t>
  </si>
  <si>
    <t>0</t>
  </si>
  <si>
    <t>0 kgm</t>
  </si>
  <si>
    <t>Berechnung der aktuellen Beladung:</t>
  </si>
  <si>
    <t>Gesamtgewicht:</t>
  </si>
  <si>
    <t>Maximalgewicht ist 730 kg !     Max. 74 L ausfliegbar!</t>
  </si>
  <si>
    <t>Gleer</t>
  </si>
  <si>
    <t>+</t>
  </si>
  <si>
    <t>Gkraftstoff</t>
  </si>
  <si>
    <t>Ggepäck</t>
  </si>
  <si>
    <t>Gbesatzung</t>
  </si>
  <si>
    <t>Gpassagiere</t>
  </si>
  <si>
    <t>=</t>
  </si>
  <si>
    <t>Ggesamt</t>
  </si>
  <si>
    <t>Hier die Literzahl eingeben ==&gt;</t>
  </si>
  <si>
    <t>Hier die Literzahl &lt;== eingeben</t>
  </si>
  <si>
    <t>SOLL</t>
  </si>
  <si>
    <t>&lt;</t>
  </si>
  <si>
    <t>Gesamtmoment:</t>
  </si>
  <si>
    <t>Mleer</t>
  </si>
  <si>
    <t>Mkraftstoff</t>
  </si>
  <si>
    <t>Mgepäck</t>
  </si>
  <si>
    <t>Mbesatzung</t>
  </si>
  <si>
    <t>Mgesamt</t>
  </si>
  <si>
    <t>Hebelarm im Flug:</t>
  </si>
  <si>
    <t>Zero Fuel Mass</t>
  </si>
  <si>
    <t>Hebelarm (m)</t>
  </si>
  <si>
    <t>Z.Fuel Moment</t>
  </si>
  <si>
    <t>Gewicht=</t>
  </si>
  <si>
    <t>Moment=</t>
  </si>
  <si>
    <t>Hebelarm=</t>
  </si>
  <si>
    <t>Vordere Grenze</t>
  </si>
  <si>
    <t>Hintere Grenze</t>
  </si>
  <si>
    <t>Obere Grenze</t>
  </si>
  <si>
    <r>
      <t xml:space="preserve">(Leergewicht und -moment basiert auf der letzten Wägung vom </t>
    </r>
    <r>
      <rPr>
        <sz val="12"/>
        <color rgb="FFFF0000"/>
        <rFont val="Arial"/>
        <family val="2"/>
      </rPr>
      <t>20.12.2023</t>
    </r>
    <r>
      <rPr>
        <sz val="12"/>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</si>
</sst>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0" formatCode="0.0\ &quot;mm&quot;"/>
    <numFmt numFmtId="171" formatCode="0.0\ &quot;kgm&quot;"/>
    <numFmt numFmtId="172" formatCode="0.0\ &quot;kg&quot;"/>
    <numFmt numFmtId="173" formatCode="0.00\ &quot;m&quot;"/>
    <numFmt numFmtId="174" formatCode="0.000\ &quot;m&quot;"/>
    <numFmt numFmtId="176" formatCode="0.000\ &quot;kg&quot;"/>
    <numFmt numFmtId="177" formatCode="0\ &quot;kg&quot;"/>
    <numFmt numFmtId="178" formatCode="0.0000\ &quot;m&quot;"/>
    <numFmt numFmtId="179" formatCode="0\ &quot;L&quot;"/>
  </numFmts>
  <fonts count="24" x14ac:knownFonts="1">
    <font>
      <sz val="10"/>
      <color rgb="FF000000"/>
      <name val="Arial"/>
      <family val="2"/>
    </font>
    <font>
      <sz val="10"/>
      <color rgb="FF000000"/>
      <name val="Arial"/>
      <family val="2"/>
    </font>
    <font>
      <sz val="9"/>
      <color rgb="FF000000"/>
      <name val="Arial"/>
      <family val="2"/>
    </font>
    <font>
      <sz val="8"/>
      <color rgb="FF000000"/>
      <name val="Arial"/>
      <family val="2"/>
    </font>
    <font>
      <b/>
      <sz val="11"/>
      <color rgb="FF000000"/>
      <name val="Arial"/>
      <family val="2"/>
    </font>
    <font>
      <b/>
      <sz val="12"/>
      <color rgb="FF000000"/>
      <name val="Arial"/>
      <family val="2"/>
    </font>
    <font>
      <b/>
      <sz val="14"/>
      <color rgb="FF000000"/>
      <name val="Arial"/>
      <family val="2"/>
    </font>
    <font>
      <b/>
      <u/>
      <sz val="14"/>
      <color rgb="FF000000"/>
      <name val="Arial"/>
      <family val="2"/>
    </font>
    <font>
      <b/>
      <u/>
      <sz val="18"/>
      <color rgb="FF000000"/>
      <name val="Arial"/>
      <family val="2"/>
    </font>
    <font>
      <sz val="12"/>
      <color rgb="FF000000"/>
      <name val="Arial"/>
      <family val="2"/>
    </font>
    <font>
      <b/>
      <u/>
      <sz val="11"/>
      <color rgb="FF000000"/>
      <name val="Arial"/>
      <family val="2"/>
    </font>
    <font>
      <b/>
      <sz val="9"/>
      <color rgb="FF000000"/>
      <name val="Arial"/>
      <family val="2"/>
    </font>
    <font>
      <sz val="8"/>
      <color rgb="FFFFFFFF"/>
      <name val="Arial"/>
      <family val="2"/>
    </font>
    <font>
      <sz val="10"/>
      <color rgb="FFFFFFFF"/>
      <name val="Arial"/>
      <family val="2"/>
    </font>
    <font>
      <b/>
      <sz val="9"/>
      <color rgb="FF3333CC"/>
      <name val="Arial"/>
      <family val="2"/>
    </font>
    <font>
      <b/>
      <sz val="11"/>
      <color rgb="FF3333CC"/>
      <name val="Arial"/>
      <family val="2"/>
    </font>
    <font>
      <b/>
      <sz val="12"/>
      <color rgb="FF3333CC"/>
      <name val="Arial"/>
      <family val="2"/>
    </font>
    <font>
      <b/>
      <sz val="11"/>
      <color rgb="FFFFFFFF"/>
      <name val="Arial"/>
      <family val="2"/>
    </font>
    <font>
      <sz val="12"/>
      <color rgb="FFFF0000"/>
      <name val="Arial"/>
      <family val="2"/>
    </font>
    <font>
      <sz val="11"/>
      <color rgb="FF000000"/>
      <name val="Calibri"/>
      <family val="2"/>
    </font>
    <font>
      <sz val="11"/>
      <color rgb="FFFFFFFF"/>
      <name val="Calibri"/>
      <family val="2"/>
    </font>
    <font>
      <b/>
      <sz val="14"/>
      <name val="Arial"/>
      <family val="2"/>
    </font>
    <font>
      <b/>
      <sz val="8"/>
      <name val="Tahoma"/>
      <family val="2"/>
    </font>
    <font>
      <sz val="9"/>
      <name val="Tahoma"/>
      <family val="2"/>
    </font>
  </fonts>
  <fills count="15">
    <fill>
      <patternFill patternType="none"/>
    </fill>
    <fill>
      <patternFill patternType="gray125"/>
    </fill>
    <fill>
      <patternFill patternType="solid">
        <fgColor rgb="FFA6CAF0"/>
        <bgColor rgb="FFFFFFFF"/>
      </patternFill>
    </fill>
    <fill>
      <patternFill patternType="solid">
        <fgColor rgb="FFFF8080"/>
        <bgColor rgb="FFFFFFFF"/>
      </patternFill>
    </fill>
    <fill>
      <patternFill patternType="solid">
        <fgColor rgb="FFFFFFC0"/>
        <bgColor rgb="FFFFFFFF"/>
      </patternFill>
    </fill>
    <fill>
      <patternFill patternType="solid">
        <fgColor rgb="FFE3E3E3"/>
        <bgColor rgb="FFFFFFFF"/>
      </patternFill>
    </fill>
    <fill>
      <patternFill patternType="solid">
        <fgColor rgb="FFA0E0E0"/>
        <bgColor rgb="FFFFFFFF"/>
      </patternFill>
    </fill>
    <fill>
      <patternFill patternType="solid">
        <fgColor rgb="FFFFFF99"/>
        <bgColor rgb="FFFFFFFF"/>
      </patternFill>
    </fill>
    <fill>
      <patternFill patternType="solid">
        <fgColor rgb="FFCC9CCC"/>
        <bgColor rgb="FFFFFFFF"/>
      </patternFill>
    </fill>
    <fill>
      <patternFill patternType="solid">
        <fgColor rgb="FF996666"/>
        <bgColor rgb="FFFFFFFF"/>
      </patternFill>
    </fill>
    <fill>
      <patternFill patternType="solid">
        <fgColor rgb="FF999933"/>
        <bgColor rgb="FFFFFFFF"/>
      </patternFill>
    </fill>
    <fill>
      <patternFill patternType="solid">
        <fgColor rgb="FFFFFF99"/>
        <bgColor rgb="FFFFFFFF"/>
      </patternFill>
    </fill>
    <fill>
      <patternFill patternType="solid">
        <fgColor rgb="FFFFFF99"/>
        <bgColor rgb="FFFFFFFF"/>
      </patternFill>
    </fill>
    <fill>
      <patternFill patternType="solid">
        <fgColor rgb="FFFFFF99"/>
        <bgColor rgb="FFFFFFFF"/>
      </patternFill>
    </fill>
    <fill>
      <patternFill patternType="solid">
        <fgColor rgb="FFFFFF99"/>
        <bgColor rgb="FFFFFFFF"/>
      </patternFill>
    </fill>
  </fills>
  <borders count="3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double">
        <color rgb="FF000000"/>
      </left>
      <right/>
      <top/>
      <bottom/>
      <diagonal/>
    </border>
    <border>
      <left/>
      <right style="double">
        <color rgb="FF000000"/>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double">
        <color rgb="FF000000"/>
      </left>
      <right/>
      <top style="double">
        <color rgb="FF000000"/>
      </top>
      <bottom/>
      <diagonal/>
    </border>
    <border>
      <left/>
      <right style="double">
        <color rgb="FF000000"/>
      </right>
      <top style="double">
        <color rgb="FF000000"/>
      </top>
      <bottom/>
      <diagonal/>
    </border>
    <border>
      <left/>
      <right/>
      <top style="thin">
        <color rgb="FF000000"/>
      </top>
      <bottom/>
      <diagonal/>
    </border>
    <border>
      <left style="thin">
        <color rgb="FF000000"/>
      </left>
      <right style="thin">
        <color rgb="FF000000"/>
      </right>
      <top/>
      <bottom/>
      <diagonal/>
    </border>
  </borders>
  <cellStyleXfs count="19">
    <xf numFmtId="0" fontId="0" fillId="0" borderId="0"/>
    <xf numFmtId="0" fontId="19" fillId="2" borderId="1"/>
    <xf numFmtId="0" fontId="19" fillId="3" borderId="2"/>
    <xf numFmtId="0" fontId="19" fillId="4" borderId="3"/>
    <xf numFmtId="0" fontId="19" fillId="5" borderId="4"/>
    <xf numFmtId="0" fontId="19" fillId="6" borderId="5"/>
    <xf numFmtId="0" fontId="19" fillId="4" borderId="3"/>
    <xf numFmtId="0" fontId="19" fillId="6" borderId="5"/>
    <xf numFmtId="0" fontId="19" fillId="3" borderId="2"/>
    <xf numFmtId="0" fontId="19" fillId="7" borderId="6"/>
    <xf numFmtId="0" fontId="19" fillId="8" borderId="7"/>
    <xf numFmtId="0" fontId="19" fillId="6" borderId="5"/>
    <xf numFmtId="0" fontId="19" fillId="4" borderId="3"/>
    <xf numFmtId="0" fontId="20" fillId="6" borderId="5"/>
    <xf numFmtId="0" fontId="20" fillId="9" borderId="8"/>
    <xf numFmtId="0" fontId="20" fillId="10" borderId="9"/>
    <xf numFmtId="0" fontId="20" fillId="8" borderId="7"/>
    <xf numFmtId="0" fontId="20" fillId="6" borderId="5"/>
    <xf numFmtId="0" fontId="20" fillId="3" borderId="2"/>
  </cellStyleXfs>
  <cellXfs count="93">
    <xf numFmtId="0" fontId="1" fillId="0" borderId="0" xfId="0" applyFont="1"/>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center"/>
    </xf>
    <xf numFmtId="0" fontId="7" fillId="0" borderId="0" xfId="0" applyFont="1" applyAlignment="1">
      <alignment vertical="center"/>
    </xf>
    <xf numFmtId="176" fontId="2" fillId="0" borderId="0" xfId="0" applyNumberFormat="1" applyFont="1" applyAlignment="1">
      <alignment horizontal="left" vertical="center"/>
    </xf>
    <xf numFmtId="173" fontId="2" fillId="0" borderId="0" xfId="0" applyNumberFormat="1" applyFont="1" applyAlignment="1">
      <alignment horizontal="left" vertical="center"/>
    </xf>
    <xf numFmtId="0" fontId="3" fillId="0" borderId="10" xfId="0" applyFont="1" applyBorder="1" applyAlignment="1">
      <alignment horizontal="center" vertical="center"/>
    </xf>
    <xf numFmtId="177" fontId="3" fillId="0" borderId="10" xfId="0" applyNumberFormat="1" applyFont="1" applyBorder="1" applyAlignment="1">
      <alignment horizontal="center" vertical="center"/>
    </xf>
    <xf numFmtId="177" fontId="3" fillId="0" borderId="0" xfId="0" applyNumberFormat="1" applyFont="1" applyAlignment="1">
      <alignment horizontal="center" vertical="center"/>
    </xf>
    <xf numFmtId="171" fontId="3" fillId="0" borderId="10" xfId="0" applyNumberFormat="1" applyFont="1" applyBorder="1" applyAlignment="1">
      <alignment horizontal="center" vertical="center"/>
    </xf>
    <xf numFmtId="171" fontId="3" fillId="0" borderId="0" xfId="0" applyNumberFormat="1" applyFont="1" applyAlignment="1">
      <alignment horizontal="center" vertical="center"/>
    </xf>
    <xf numFmtId="0" fontId="4" fillId="0" borderId="0" xfId="0" applyFont="1" applyAlignment="1">
      <alignment horizontal="center" vertical="center"/>
    </xf>
    <xf numFmtId="170" fontId="1" fillId="0" borderId="0" xfId="0" applyNumberFormat="1" applyFont="1" applyAlignment="1">
      <alignment horizontal="center"/>
    </xf>
    <xf numFmtId="172" fontId="1" fillId="0" borderId="0" xfId="0" applyNumberFormat="1" applyFont="1" applyAlignment="1">
      <alignment horizontal="center"/>
    </xf>
    <xf numFmtId="171" fontId="1" fillId="0" borderId="0" xfId="0" applyNumberFormat="1" applyFont="1" applyAlignment="1">
      <alignment horizontal="center"/>
    </xf>
    <xf numFmtId="171" fontId="1" fillId="0" borderId="0" xfId="0" applyNumberFormat="1" applyFont="1"/>
    <xf numFmtId="0" fontId="13" fillId="0" borderId="0" xfId="0" applyFont="1" applyAlignment="1">
      <alignment vertical="center"/>
    </xf>
    <xf numFmtId="0" fontId="17" fillId="0" borderId="0" xfId="0" applyFont="1" applyAlignment="1">
      <alignment horizontal="center" vertical="center"/>
    </xf>
    <xf numFmtId="0" fontId="12" fillId="0" borderId="0" xfId="0" applyFont="1" applyAlignment="1">
      <alignment horizontal="center" vertical="center"/>
    </xf>
    <xf numFmtId="177" fontId="12" fillId="0" borderId="0" xfId="0" applyNumberFormat="1" applyFont="1" applyAlignment="1">
      <alignment horizontal="center" vertical="center"/>
    </xf>
    <xf numFmtId="171" fontId="12" fillId="0" borderId="0" xfId="0" applyNumberFormat="1" applyFont="1" applyAlignment="1">
      <alignment horizontal="center" vertical="center"/>
    </xf>
    <xf numFmtId="0" fontId="8" fillId="0" borderId="0" xfId="0" applyFont="1" applyAlignment="1">
      <alignment horizontal="left" vertical="center"/>
    </xf>
    <xf numFmtId="172" fontId="5" fillId="0" borderId="12" xfId="0" applyNumberFormat="1" applyFont="1" applyBorder="1" applyAlignment="1">
      <alignment vertical="center"/>
    </xf>
    <xf numFmtId="0" fontId="8" fillId="0" borderId="0" xfId="0" quotePrefix="1" applyFont="1" applyAlignment="1">
      <alignment horizontal="left" vertical="center"/>
    </xf>
    <xf numFmtId="177" fontId="3" fillId="0" borderId="10" xfId="0" quotePrefix="1" applyNumberFormat="1" applyFont="1" applyBorder="1" applyAlignment="1">
      <alignment horizontal="center" vertical="center"/>
    </xf>
    <xf numFmtId="171" fontId="3" fillId="0" borderId="10" xfId="0" quotePrefix="1" applyNumberFormat="1" applyFont="1" applyBorder="1" applyAlignment="1">
      <alignment horizontal="center" vertical="center"/>
    </xf>
    <xf numFmtId="171" fontId="12" fillId="0" borderId="0" xfId="0" quotePrefix="1" applyNumberFormat="1" applyFont="1" applyAlignment="1">
      <alignment horizontal="center" vertical="center"/>
    </xf>
    <xf numFmtId="0" fontId="9" fillId="0" borderId="0" xfId="0" quotePrefix="1" applyFont="1" applyAlignment="1">
      <alignment horizontal="left" vertical="center"/>
    </xf>
    <xf numFmtId="172" fontId="4" fillId="0" borderId="11" xfId="0" quotePrefix="1" applyNumberFormat="1" applyFont="1" applyBorder="1" applyAlignment="1">
      <alignment horizontal="left" vertical="center"/>
    </xf>
    <xf numFmtId="0" fontId="2" fillId="0" borderId="0" xfId="0" applyFont="1" applyAlignment="1">
      <alignment horizontal="right" vertical="center"/>
    </xf>
    <xf numFmtId="0" fontId="2" fillId="0" borderId="28" xfId="0" applyFont="1" applyBorder="1" applyAlignment="1">
      <alignment horizontal="right" vertical="center"/>
    </xf>
    <xf numFmtId="0" fontId="16" fillId="0" borderId="0" xfId="0" quotePrefix="1" applyFont="1" applyAlignment="1">
      <alignment horizontal="center" vertical="center"/>
    </xf>
    <xf numFmtId="0" fontId="16" fillId="0" borderId="0" xfId="0" applyFont="1" applyAlignment="1">
      <alignment horizontal="center" vertical="center"/>
    </xf>
    <xf numFmtId="0" fontId="4" fillId="0" borderId="0" xfId="0" applyFont="1" applyAlignment="1">
      <alignment horizontal="center" vertical="center"/>
    </xf>
    <xf numFmtId="0" fontId="17" fillId="0" borderId="0" xfId="0" applyFont="1" applyAlignment="1">
      <alignment horizontal="center" vertical="center"/>
    </xf>
    <xf numFmtId="0" fontId="11" fillId="0" borderId="0" xfId="0" applyFont="1" applyAlignment="1">
      <alignment horizontal="center" vertical="center" wrapText="1"/>
    </xf>
    <xf numFmtId="0" fontId="11" fillId="0" borderId="19" xfId="0" applyFont="1" applyBorder="1" applyAlignment="1">
      <alignment horizontal="center" vertical="center" wrapText="1"/>
    </xf>
    <xf numFmtId="179" fontId="6" fillId="11" borderId="21" xfId="0" applyNumberFormat="1" applyFont="1" applyFill="1" applyBorder="1" applyAlignment="1" applyProtection="1">
      <alignment horizontal="center" vertical="center"/>
      <protection locked="0"/>
    </xf>
    <xf numFmtId="179" fontId="6" fillId="12" borderId="22" xfId="0" applyNumberFormat="1" applyFont="1" applyFill="1" applyBorder="1" applyAlignment="1" applyProtection="1">
      <alignment horizontal="center" vertical="center"/>
      <protection locked="0"/>
    </xf>
    <xf numFmtId="179" fontId="6" fillId="13" borderId="23" xfId="0" applyNumberFormat="1" applyFont="1" applyFill="1" applyBorder="1" applyAlignment="1" applyProtection="1">
      <alignment horizontal="center" vertical="center"/>
      <protection locked="0"/>
    </xf>
    <xf numFmtId="179" fontId="6" fillId="14" borderId="24" xfId="0" applyNumberFormat="1" applyFont="1" applyFill="1" applyBorder="1" applyAlignment="1" applyProtection="1">
      <alignment horizontal="center" vertical="center"/>
      <protection locked="0"/>
    </xf>
    <xf numFmtId="0" fontId="14" fillId="0" borderId="0" xfId="0" applyFont="1" applyAlignment="1">
      <alignment horizontal="center" vertical="center" wrapText="1"/>
    </xf>
    <xf numFmtId="0" fontId="15" fillId="0" borderId="0" xfId="0" applyFont="1" applyAlignment="1">
      <alignment horizontal="center" vertical="center" wrapText="1"/>
    </xf>
    <xf numFmtId="172" fontId="5" fillId="0" borderId="15" xfId="0" applyNumberFormat="1" applyFont="1" applyBorder="1" applyAlignment="1">
      <alignment horizontal="center" vertical="center"/>
    </xf>
    <xf numFmtId="172" fontId="5" fillId="0" borderId="16" xfId="0" applyNumberFormat="1" applyFont="1" applyBorder="1" applyAlignment="1">
      <alignment horizontal="center" vertical="center"/>
    </xf>
    <xf numFmtId="172" fontId="5" fillId="0" borderId="17" xfId="0" applyNumberFormat="1" applyFont="1" applyBorder="1" applyAlignment="1">
      <alignment horizontal="center" vertical="center"/>
    </xf>
    <xf numFmtId="172" fontId="5" fillId="0" borderId="18" xfId="0" applyNumberFormat="1" applyFont="1" applyBorder="1" applyAlignment="1">
      <alignment horizontal="center" vertical="center"/>
    </xf>
    <xf numFmtId="0" fontId="4" fillId="0" borderId="25" xfId="0" applyFont="1" applyBorder="1" applyAlignment="1">
      <alignment horizontal="center" vertical="center"/>
    </xf>
    <xf numFmtId="172" fontId="5" fillId="11" borderId="21" xfId="0" applyNumberFormat="1" applyFont="1" applyFill="1" applyBorder="1" applyAlignment="1" applyProtection="1">
      <alignment horizontal="center" vertical="center"/>
      <protection locked="0"/>
    </xf>
    <xf numFmtId="172" fontId="5" fillId="12" borderId="22" xfId="0" applyNumberFormat="1" applyFont="1" applyFill="1" applyBorder="1" applyAlignment="1" applyProtection="1">
      <alignment horizontal="center" vertical="center"/>
      <protection locked="0"/>
    </xf>
    <xf numFmtId="172" fontId="5" fillId="13" borderId="23" xfId="0" applyNumberFormat="1" applyFont="1" applyFill="1" applyBorder="1" applyAlignment="1" applyProtection="1">
      <alignment horizontal="center" vertical="center"/>
      <protection locked="0"/>
    </xf>
    <xf numFmtId="172" fontId="5" fillId="14" borderId="24" xfId="0" applyNumberFormat="1" applyFont="1" applyFill="1" applyBorder="1" applyAlignment="1" applyProtection="1">
      <alignment horizontal="center" vertical="center"/>
      <protection locked="0"/>
    </xf>
    <xf numFmtId="0" fontId="17" fillId="0" borderId="25" xfId="0" applyFont="1" applyBorder="1" applyAlignment="1">
      <alignment horizontal="center" vertical="center"/>
    </xf>
    <xf numFmtId="172" fontId="5" fillId="0" borderId="0" xfId="0" applyNumberFormat="1" applyFont="1" applyAlignment="1" applyProtection="1">
      <alignment horizontal="center" vertical="center"/>
      <protection locked="0"/>
    </xf>
    <xf numFmtId="172" fontId="6" fillId="0" borderId="15" xfId="0" applyNumberFormat="1" applyFont="1" applyBorder="1" applyAlignment="1">
      <alignment horizontal="center" vertical="center"/>
    </xf>
    <xf numFmtId="172" fontId="6" fillId="0" borderId="16" xfId="0" applyNumberFormat="1" applyFont="1" applyBorder="1" applyAlignment="1">
      <alignment horizontal="center" vertical="center"/>
    </xf>
    <xf numFmtId="172" fontId="6" fillId="0" borderId="17" xfId="0" applyNumberFormat="1" applyFont="1" applyBorder="1" applyAlignment="1">
      <alignment horizontal="center" vertical="center"/>
    </xf>
    <xf numFmtId="172" fontId="6" fillId="0" borderId="18" xfId="0" applyNumberFormat="1" applyFont="1" applyBorder="1" applyAlignment="1">
      <alignment horizontal="center" vertical="center"/>
    </xf>
    <xf numFmtId="0" fontId="10" fillId="0" borderId="0" xfId="0" applyFont="1" applyAlignment="1">
      <alignment horizontal="center" vertical="center"/>
    </xf>
    <xf numFmtId="0" fontId="5" fillId="0" borderId="0" xfId="0" applyFont="1" applyAlignment="1">
      <alignment horizontal="center" vertical="center"/>
    </xf>
    <xf numFmtId="0" fontId="4" fillId="0" borderId="20" xfId="0" applyFont="1" applyBorder="1" applyAlignment="1">
      <alignment horizontal="center" vertical="center"/>
    </xf>
    <xf numFmtId="171" fontId="5" fillId="0" borderId="15" xfId="0" applyNumberFormat="1" applyFont="1" applyBorder="1" applyAlignment="1">
      <alignment horizontal="center" vertical="center"/>
    </xf>
    <xf numFmtId="171" fontId="5" fillId="0" borderId="16" xfId="0" applyNumberFormat="1" applyFont="1" applyBorder="1" applyAlignment="1">
      <alignment horizontal="center" vertical="center"/>
    </xf>
    <xf numFmtId="171" fontId="5" fillId="0" borderId="17" xfId="0" applyNumberFormat="1" applyFont="1" applyBorder="1" applyAlignment="1">
      <alignment horizontal="center" vertical="center"/>
    </xf>
    <xf numFmtId="171" fontId="5" fillId="0" borderId="18" xfId="0" applyNumberFormat="1" applyFont="1" applyBorder="1" applyAlignment="1">
      <alignment horizontal="center" vertical="center"/>
    </xf>
    <xf numFmtId="0" fontId="4" fillId="0" borderId="29" xfId="0" applyFont="1" applyBorder="1" applyAlignment="1">
      <alignment horizontal="center" vertical="center"/>
    </xf>
    <xf numFmtId="171" fontId="5" fillId="0" borderId="0" xfId="0" applyNumberFormat="1" applyFont="1" applyAlignment="1">
      <alignment horizontal="center" vertical="center"/>
    </xf>
    <xf numFmtId="0" fontId="4" fillId="0" borderId="19" xfId="0" applyFont="1" applyBorder="1" applyAlignment="1">
      <alignment horizontal="center" vertical="center"/>
    </xf>
    <xf numFmtId="0" fontId="4" fillId="0" borderId="26" xfId="0" quotePrefix="1" applyFont="1" applyBorder="1" applyAlignment="1">
      <alignment horizontal="center" vertical="center"/>
    </xf>
    <xf numFmtId="0" fontId="4" fillId="0" borderId="27" xfId="0" applyFont="1" applyBorder="1" applyAlignment="1">
      <alignment horizontal="center" vertical="center"/>
    </xf>
    <xf numFmtId="172" fontId="5" fillId="0" borderId="13" xfId="0" applyNumberFormat="1" applyFont="1" applyBorder="1" applyAlignment="1">
      <alignment horizontal="center" vertical="center"/>
    </xf>
    <xf numFmtId="172" fontId="5" fillId="0" borderId="14" xfId="0" applyNumberFormat="1" applyFont="1" applyBorder="1" applyAlignment="1">
      <alignment horizontal="center" vertical="center"/>
    </xf>
    <xf numFmtId="178" fontId="6" fillId="0" borderId="15" xfId="0" applyNumberFormat="1" applyFont="1" applyBorder="1" applyAlignment="1">
      <alignment horizontal="center" vertical="center"/>
    </xf>
    <xf numFmtId="178" fontId="6" fillId="0" borderId="16" xfId="0" applyNumberFormat="1" applyFont="1" applyBorder="1" applyAlignment="1">
      <alignment horizontal="center" vertical="center"/>
    </xf>
    <xf numFmtId="178" fontId="6" fillId="0" borderId="17" xfId="0" applyNumberFormat="1" applyFont="1" applyBorder="1" applyAlignment="1">
      <alignment horizontal="center" vertical="center"/>
    </xf>
    <xf numFmtId="178" fontId="6" fillId="0" borderId="18" xfId="0" applyNumberFormat="1" applyFont="1" applyBorder="1" applyAlignment="1">
      <alignment horizontal="center" vertical="center"/>
    </xf>
    <xf numFmtId="0" fontId="10" fillId="0" borderId="25" xfId="0" applyFont="1" applyBorder="1" applyAlignment="1">
      <alignment horizontal="center" vertical="center"/>
    </xf>
    <xf numFmtId="171" fontId="5" fillId="0" borderId="13" xfId="0" applyNumberFormat="1" applyFont="1" applyBorder="1" applyAlignment="1">
      <alignment horizontal="center" vertical="center"/>
    </xf>
    <xf numFmtId="171" fontId="5" fillId="0" borderId="14" xfId="0" applyNumberFormat="1" applyFont="1" applyBorder="1" applyAlignment="1">
      <alignment horizontal="center" vertical="center"/>
    </xf>
    <xf numFmtId="171" fontId="6" fillId="0" borderId="15" xfId="0" applyNumberFormat="1" applyFont="1" applyBorder="1" applyAlignment="1">
      <alignment horizontal="right" vertical="center"/>
    </xf>
    <xf numFmtId="171" fontId="6" fillId="0" borderId="28" xfId="0" applyNumberFormat="1" applyFont="1" applyBorder="1" applyAlignment="1">
      <alignment horizontal="right" vertical="center"/>
    </xf>
    <xf numFmtId="171" fontId="6" fillId="0" borderId="17" xfId="0" applyNumberFormat="1" applyFont="1" applyBorder="1" applyAlignment="1">
      <alignment horizontal="right" vertical="center"/>
    </xf>
    <xf numFmtId="171" fontId="6" fillId="0" borderId="20" xfId="0" applyNumberFormat="1" applyFont="1" applyBorder="1" applyAlignment="1">
      <alignment horizontal="right" vertical="center"/>
    </xf>
    <xf numFmtId="172" fontId="5" fillId="0" borderId="28" xfId="0" applyNumberFormat="1" applyFont="1" applyBorder="1" applyAlignment="1">
      <alignment horizontal="center" vertical="center"/>
    </xf>
    <xf numFmtId="172" fontId="5" fillId="0" borderId="20" xfId="0" applyNumberFormat="1" applyFont="1" applyBorder="1" applyAlignment="1">
      <alignment horizontal="center" vertical="center"/>
    </xf>
    <xf numFmtId="171" fontId="5" fillId="0" borderId="28" xfId="0" applyNumberFormat="1" applyFont="1" applyBorder="1" applyAlignment="1">
      <alignment horizontal="center" vertical="center"/>
    </xf>
    <xf numFmtId="171" fontId="5" fillId="0" borderId="20" xfId="0" applyNumberFormat="1" applyFont="1" applyBorder="1" applyAlignment="1">
      <alignment horizontal="center" vertical="center"/>
    </xf>
    <xf numFmtId="174" fontId="5" fillId="0" borderId="28" xfId="0" applyNumberFormat="1" applyFont="1" applyBorder="1" applyAlignment="1">
      <alignment horizontal="center" vertical="center"/>
    </xf>
    <xf numFmtId="174" fontId="5" fillId="0" borderId="16" xfId="0" applyNumberFormat="1" applyFont="1" applyBorder="1" applyAlignment="1">
      <alignment horizontal="center" vertical="center"/>
    </xf>
    <xf numFmtId="174" fontId="5" fillId="0" borderId="20" xfId="0" applyNumberFormat="1" applyFont="1" applyBorder="1" applyAlignment="1">
      <alignment horizontal="center" vertical="center"/>
    </xf>
    <xf numFmtId="174" fontId="5" fillId="0" borderId="18" xfId="0" applyNumberFormat="1" applyFont="1" applyBorder="1" applyAlignment="1">
      <alignment horizontal="center" vertical="center"/>
    </xf>
    <xf numFmtId="0" fontId="1" fillId="0" borderId="0" xfId="0" applyFont="1" applyAlignment="1">
      <alignment horizontal="center"/>
    </xf>
  </cellXfs>
  <cellStyles count="19">
    <cellStyle name="20 % - Akzent1" xfId="1"/>
    <cellStyle name="20 % - Akzent2" xfId="2"/>
    <cellStyle name="20 % - Akzent3" xfId="3"/>
    <cellStyle name="20 % - Akzent4" xfId="4"/>
    <cellStyle name="20 % - Akzent5" xfId="5"/>
    <cellStyle name="20 % - Akzent6" xfId="6"/>
    <cellStyle name="40 % - Akzent1" xfId="7"/>
    <cellStyle name="40 % - Akzent2" xfId="8"/>
    <cellStyle name="40 % - Akzent3" xfId="9"/>
    <cellStyle name="40 % - Akzent4" xfId="10"/>
    <cellStyle name="40 % - Akzent5" xfId="11"/>
    <cellStyle name="40 % - Akzent6" xfId="12"/>
    <cellStyle name="60 % - Akzent1" xfId="13"/>
    <cellStyle name="60 % - Akzent2" xfId="14"/>
    <cellStyle name="60 % - Akzent3" xfId="15"/>
    <cellStyle name="60 % - Akzent4" xfId="16"/>
    <cellStyle name="60 % - Akzent5" xfId="17"/>
    <cellStyle name="60 % - Akzent6" xfId="18"/>
    <cellStyle name="Standard" xfId="0" builtinId="0"/>
  </cellStyles>
  <dxfs count="2">
    <dxf>
      <font>
        <b/>
        <i val="0"/>
        <color rgb="FFFF0000"/>
      </font>
    </dxf>
    <dxf>
      <font>
        <b/>
        <i val="0"/>
        <color rgb="FFFF0000"/>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20924527" count="1">
        <pm:charStyle name="Normal" fontId="0"/>
      </pm:charStyles>
      <pm:colors xmlns:pm="smNativeData" id="1520924527" count="31">
        <pm:color name="Farbe 24" rgb="8080FF"/>
        <pm:color name="Farbe 25" rgb="802060"/>
        <pm:color name="Farbe 26" rgb="FFFFC0"/>
        <pm:color name="Farbe 27" rgb="A0E0E0"/>
        <pm:color name="Farbe 28" rgb="600080"/>
        <pm:color name="Koralle" rgb="FF8080"/>
        <pm:color name="Farbe 30" rgb="0080C0"/>
        <pm:color name="Farbe 31" rgb="C0C0FF"/>
        <pm:color name="Himmelblau" rgb="00CCFF"/>
        <pm:color name="Farbe 33" rgb="69FFFF"/>
        <pm:color name="Pastellgrün" rgb="CCFFCC"/>
        <pm:color name="Hellgelb" rgb="FFFF99"/>
        <pm:color name="Farbe 36" rgb="A6CAF0"/>
        <pm:color name="Farbe 37" rgb="CC9CCC"/>
        <pm:color name="Lavendel" rgb="CC99FF"/>
        <pm:color name="Farbe 39" rgb="E3E3E3"/>
        <pm:color name="Hellblau" rgb="3366FF"/>
        <pm:color name="Aquablau" rgb="33CCCC"/>
        <pm:color name="Farbe 42" rgb="339933"/>
        <pm:color name="Farbe 43" rgb="999933"/>
        <pm:color name="Farbe 44" rgb="996633"/>
        <pm:color name="Farbe 45" rgb="996666"/>
        <pm:color name="Blaugrau" rgb="666699"/>
        <pm:color name="Farbe 47" rgb="3333CC"/>
        <pm:color name="Farbe 48" rgb="336666"/>
        <pm:color name="Dunkelgrün 1" rgb="003300"/>
        <pm:color name="Olivgrün" rgb="333300"/>
        <pm:color name="Farbe 51" rgb="663300"/>
        <pm:color name="Pflaume" rgb="993366"/>
        <pm:color name="Indigoblau" rgb="333399"/>
        <pm:color name="Farbe 54" rgb="424242"/>
      </pm:colors>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de-de" sz="2225" b="1" i="0" u="none" strike="noStrike">
                <a:solidFill>
                  <a:srgbClr val="000000"/>
                </a:solidFill>
                <a:latin typeface="Arial" charset="0"/>
              </a:defRPr>
            </a:pPr>
            <a:r>
              <a:rPr lang="de-DE"/>
              <a:t>DA20 D-EPHD - Beladungsdiagramm</a:t>
            </a:r>
          </a:p>
        </c:rich>
      </c:tx>
      <c:layout>
        <c:manualLayout>
          <c:xMode val="edge"/>
          <c:yMode val="edge"/>
          <c:x val="0"/>
          <c:y val="1.5E-3"/>
          <c:w val="0.55925000000000002"/>
          <c:h val="6.9750000000000006E-2"/>
        </c:manualLayout>
      </c:layout>
      <c:overlay val="0"/>
      <c:spPr>
        <a:noFill/>
        <a:ln>
          <a:noFill/>
        </a:ln>
      </c:spPr>
    </c:title>
    <c:autoTitleDeleted val="0"/>
    <c:plotArea>
      <c:layout>
        <c:manualLayout>
          <c:xMode val="edge"/>
          <c:yMode val="edge"/>
          <c:x val="0.10150000000000001"/>
          <c:y val="0.17474999999999999"/>
          <c:w val="0.86624999999999996"/>
          <c:h val="0.73499999999999999"/>
        </c:manualLayout>
      </c:layout>
      <c:scatterChart>
        <c:scatterStyle val="lineMarker"/>
        <c:varyColors val="0"/>
        <c:ser>
          <c:idx val="0"/>
          <c:order val="0"/>
          <c:tx>
            <c:strRef>
              <c:f>'Daten für Beladungsdiagramm'!$C$2</c:f>
              <c:strCache>
                <c:ptCount val="1"/>
                <c:pt idx="0">
                  <c:v>Moment</c:v>
                </c:pt>
              </c:strCache>
            </c:strRef>
          </c:tx>
          <c:spPr>
            <a:ln w="19050">
              <a:solidFill>
                <a:srgbClr val="FFFF00"/>
              </a:solidFill>
            </a:ln>
          </c:spPr>
          <c:marker>
            <c:symbol val="none"/>
          </c:marker>
          <c:xVal>
            <c:numRef>
              <c:f>'Daten für Beladungsdiagramm'!$C$3:$C$5</c:f>
              <c:numCache>
                <c:formatCode>0.0\ "kgm"</c:formatCode>
                <c:ptCount val="3"/>
                <c:pt idx="0">
                  <c:v>140</c:v>
                </c:pt>
                <c:pt idx="1">
                  <c:v>182.5</c:v>
                </c:pt>
              </c:numCache>
            </c:numRef>
          </c:xVal>
          <c:yVal>
            <c:numRef>
              <c:f>'Daten für Beladungsdiagramm'!$B$3:$B$5</c:f>
              <c:numCache>
                <c:formatCode>0.0\ "kg"</c:formatCode>
                <c:ptCount val="3"/>
                <c:pt idx="0">
                  <c:v>560</c:v>
                </c:pt>
                <c:pt idx="1">
                  <c:v>730</c:v>
                </c:pt>
              </c:numCache>
            </c:numRef>
          </c:yVal>
          <c:smooth val="0"/>
          <c:extLst>
            <c:ext xmlns:sm="smo" uri="smo">
              <sm:meanLine>
                <c:spPr>
                  <a:ln>
                    <a:noFill/>
                  </a:ln>
                </c:spPr>
              </sm:meanLine>
              <sm:minMaxLine>
                <c:spPr>
                  <a:ln>
                    <a:noFill/>
                  </a:ln>
                </c:spPr>
              </sm:minMaxLine>
              <sm:stDevLine>
                <c:spPr>
                  <a:ln>
                    <a:noFill/>
                  </a:ln>
                </c:spPr>
              </sm:stDevLine>
              <sm:trendLine>
                <c:spPr>
                  <a:ln>
                    <a:noFill/>
                  </a:ln>
                </c:spPr>
              </sm:trendLine>
            </c:ext>
            <c:ext xmlns:c16="http://schemas.microsoft.com/office/drawing/2014/chart" uri="{C3380CC4-5D6E-409C-BE32-E72D297353CC}">
              <c16:uniqueId val="{00000000-48CC-4075-8B7D-181C0B36DF90}"/>
            </c:ext>
          </c:extLst>
        </c:ser>
        <c:ser>
          <c:idx val="1"/>
          <c:order val="1"/>
          <c:tx>
            <c:v>'Daten für Beladungsdiagramm'!#REF!</c:v>
          </c:tx>
          <c:spPr>
            <a:ln w="19050">
              <a:solidFill>
                <a:srgbClr val="FFFF00"/>
              </a:solidFill>
            </a:ln>
          </c:spPr>
          <c:marker>
            <c:symbol val="none"/>
          </c:marker>
          <c:xVal>
            <c:numRef>
              <c:f>'Daten für Beladungsdiagramm'!$C$9:$C$10</c:f>
              <c:numCache>
                <c:formatCode>0.0\ "kgm"</c:formatCode>
                <c:ptCount val="2"/>
                <c:pt idx="0">
                  <c:v>218.4</c:v>
                </c:pt>
                <c:pt idx="1">
                  <c:v>284.7</c:v>
                </c:pt>
              </c:numCache>
            </c:numRef>
          </c:xVal>
          <c:yVal>
            <c:numRef>
              <c:f>'Daten für Beladungsdiagramm'!$B$9:$B$10</c:f>
              <c:numCache>
                <c:formatCode>0.0\ "kg"</c:formatCode>
                <c:ptCount val="2"/>
                <c:pt idx="0">
                  <c:v>560</c:v>
                </c:pt>
                <c:pt idx="1">
                  <c:v>730</c:v>
                </c:pt>
              </c:numCache>
            </c:numRef>
          </c:yVal>
          <c:smooth val="0"/>
          <c:extLst>
            <c:ext xmlns:sm="smo" uri="smo">
              <sm:meanLine>
                <c:spPr>
                  <a:ln>
                    <a:noFill/>
                  </a:ln>
                </c:spPr>
              </sm:meanLine>
              <sm:minMaxLine>
                <c:spPr>
                  <a:ln>
                    <a:noFill/>
                  </a:ln>
                </c:spPr>
              </sm:minMaxLine>
              <sm:stDevLine>
                <c:spPr>
                  <a:ln>
                    <a:noFill/>
                  </a:ln>
                </c:spPr>
              </sm:stDevLine>
              <sm:trendLine>
                <c:spPr>
                  <a:ln>
                    <a:noFill/>
                  </a:ln>
                </c:spPr>
              </sm:trendLine>
            </c:ext>
            <c:ext xmlns:c16="http://schemas.microsoft.com/office/drawing/2014/chart" uri="{C3380CC4-5D6E-409C-BE32-E72D297353CC}">
              <c16:uniqueId val="{00000001-48CC-4075-8B7D-181C0B36DF90}"/>
            </c:ext>
          </c:extLst>
        </c:ser>
        <c:ser>
          <c:idx val="2"/>
          <c:order val="2"/>
          <c:tx>
            <c:v>'Daten für Beladungsdiagramm'!#REF!</c:v>
          </c:tx>
          <c:spPr>
            <a:ln w="19050">
              <a:solidFill>
                <a:srgbClr val="FFFF00"/>
              </a:solidFill>
            </a:ln>
          </c:spPr>
          <c:marker>
            <c:symbol val="none"/>
          </c:marker>
          <c:xVal>
            <c:numRef>
              <c:f>'Daten für Beladungsdiagramm'!$C$14:$C$15</c:f>
              <c:numCache>
                <c:formatCode>0.0\ "kgm"</c:formatCode>
                <c:ptCount val="2"/>
                <c:pt idx="0">
                  <c:v>182.5</c:v>
                </c:pt>
                <c:pt idx="1">
                  <c:v>284.7</c:v>
                </c:pt>
              </c:numCache>
            </c:numRef>
          </c:xVal>
          <c:yVal>
            <c:numRef>
              <c:f>'Daten für Beladungsdiagramm'!$B$14:$B$15</c:f>
              <c:numCache>
                <c:formatCode>0.0\ "kg"</c:formatCode>
                <c:ptCount val="2"/>
                <c:pt idx="0">
                  <c:v>730</c:v>
                </c:pt>
                <c:pt idx="1">
                  <c:v>730</c:v>
                </c:pt>
              </c:numCache>
            </c:numRef>
          </c:yVal>
          <c:smooth val="0"/>
          <c:extLst>
            <c:ext xmlns:sm="smo" uri="smo">
              <sm:meanLine>
                <c:spPr>
                  <a:ln>
                    <a:noFill/>
                  </a:ln>
                </c:spPr>
              </sm:meanLine>
              <sm:minMaxLine>
                <c:spPr>
                  <a:ln>
                    <a:noFill/>
                  </a:ln>
                </c:spPr>
              </sm:minMaxLine>
              <sm:stDevLine>
                <c:spPr>
                  <a:ln>
                    <a:noFill/>
                  </a:ln>
                </c:spPr>
              </sm:stDevLine>
              <sm:trendLine>
                <c:spPr>
                  <a:ln>
                    <a:noFill/>
                  </a:ln>
                </c:spPr>
              </sm:trendLine>
            </c:ext>
            <c:ext xmlns:c16="http://schemas.microsoft.com/office/drawing/2014/chart" uri="{C3380CC4-5D6E-409C-BE32-E72D297353CC}">
              <c16:uniqueId val="{00000002-48CC-4075-8B7D-181C0B36DF90}"/>
            </c:ext>
          </c:extLst>
        </c:ser>
        <c:ser>
          <c:idx val="3"/>
          <c:order val="3"/>
          <c:tx>
            <c:v>"Aktuelle Beladung"</c:v>
          </c:tx>
          <c:spPr>
            <a:ln>
              <a:noFill/>
            </a:ln>
          </c:spPr>
          <c:marker>
            <c:symbol val="diamond"/>
            <c:size val="8"/>
            <c:spPr>
              <a:solidFill>
                <a:srgbClr val="FF0000"/>
              </a:solidFill>
              <a:ln>
                <a:solidFill>
                  <a:srgbClr val="FF0000"/>
                </a:solidFill>
              </a:ln>
            </c:spPr>
          </c:marker>
          <c:xVal>
            <c:numRef>
              <c:f>Eingabeversion!$P$30</c:f>
              <c:numCache>
                <c:formatCode>0.0\ "kgm"</c:formatCode>
                <c:ptCount val="1"/>
                <c:pt idx="0">
                  <c:v>229.2</c:v>
                </c:pt>
              </c:numCache>
            </c:numRef>
          </c:xVal>
          <c:yVal>
            <c:numRef>
              <c:f>Eingabeversion!$P$24</c:f>
              <c:numCache>
                <c:formatCode>0.0\ "kg"</c:formatCode>
                <c:ptCount val="1"/>
                <c:pt idx="0">
                  <c:v>724.1</c:v>
                </c:pt>
              </c:numCache>
            </c:numRef>
          </c:yVal>
          <c:smooth val="0"/>
          <c:extLst>
            <c:ext xmlns:sm="smo" uri="smo">
              <sm:meanLine>
                <c:spPr>
                  <a:ln>
                    <a:noFill/>
                  </a:ln>
                </c:spPr>
              </sm:meanLine>
              <sm:minMaxLine>
                <c:spPr>
                  <a:ln>
                    <a:noFill/>
                  </a:ln>
                </c:spPr>
              </sm:minMaxLine>
              <sm:stDevLine>
                <c:spPr>
                  <a:ln>
                    <a:noFill/>
                  </a:ln>
                </c:spPr>
              </sm:stDevLine>
              <sm:trendLine>
                <c:spPr>
                  <a:ln>
                    <a:noFill/>
                  </a:ln>
                </c:spPr>
              </sm:trendLine>
            </c:ext>
            <c:ext xmlns:c16="http://schemas.microsoft.com/office/drawing/2014/chart" uri="{C3380CC4-5D6E-409C-BE32-E72D297353CC}">
              <c16:uniqueId val="{00000003-48CC-4075-8B7D-181C0B36DF90}"/>
            </c:ext>
          </c:extLst>
        </c:ser>
        <c:ser>
          <c:idx val="4"/>
          <c:order val="4"/>
          <c:tx>
            <c:v>''CG Empty Fuel''</c:v>
          </c:tx>
          <c:spPr>
            <a:ln>
              <a:noFill/>
            </a:ln>
          </c:spPr>
          <c:marker>
            <c:symbol val="diamond"/>
            <c:size val="8"/>
            <c:spPr>
              <a:solidFill>
                <a:srgbClr val="008000"/>
              </a:solidFill>
              <a:ln>
                <a:solidFill>
                  <a:srgbClr val="008000"/>
                </a:solidFill>
              </a:ln>
            </c:spPr>
          </c:marker>
          <c:xVal>
            <c:numRef>
              <c:f>Eingabeversion!$P$37</c:f>
              <c:numCache>
                <c:formatCode>0.0\ "kgm"</c:formatCode>
                <c:ptCount val="1"/>
                <c:pt idx="0">
                  <c:v>205.5</c:v>
                </c:pt>
              </c:numCache>
            </c:numRef>
          </c:xVal>
          <c:yVal>
            <c:numRef>
              <c:f>Eingabeversion!$P$35</c:f>
              <c:numCache>
                <c:formatCode>0.0\ "kg"</c:formatCode>
                <c:ptCount val="1"/>
                <c:pt idx="0">
                  <c:v>695.3</c:v>
                </c:pt>
              </c:numCache>
            </c:numRef>
          </c:yVal>
          <c:smooth val="0"/>
          <c:extLst>
            <c:ext xmlns:sm="smo" uri="smo">
              <sm:meanLine>
                <c:spPr>
                  <a:ln>
                    <a:noFill/>
                  </a:ln>
                </c:spPr>
              </sm:meanLine>
              <sm:minMaxLine>
                <c:spPr>
                  <a:ln>
                    <a:noFill/>
                  </a:ln>
                </c:spPr>
              </sm:minMaxLine>
              <sm:stDevLine>
                <c:spPr>
                  <a:ln>
                    <a:noFill/>
                  </a:ln>
                </c:spPr>
              </sm:stDevLine>
              <sm:trendLine>
                <c:spPr>
                  <a:ln>
                    <a:noFill/>
                  </a:ln>
                </c:spPr>
              </sm:trendLine>
            </c:ext>
            <c:ext xmlns:c16="http://schemas.microsoft.com/office/drawing/2014/chart" uri="{C3380CC4-5D6E-409C-BE32-E72D297353CC}">
              <c16:uniqueId val="{00000004-48CC-4075-8B7D-181C0B36DF90}"/>
            </c:ext>
          </c:extLst>
        </c:ser>
        <c:ser>
          <c:idx val="5"/>
          <c:order val="5"/>
          <c:tx>
            <c:v>''Verlauf CG''</c:v>
          </c:tx>
          <c:spPr>
            <a:ln w="19050">
              <a:solidFill>
                <a:srgbClr val="008000"/>
              </a:solidFill>
            </a:ln>
          </c:spPr>
          <c:marker>
            <c:symbol val="none"/>
          </c:marker>
          <c:xVal>
            <c:numRef>
              <c:f>Eingabeversion!$P$30</c:f>
              <c:numCache>
                <c:formatCode>0.0\ "kgm"</c:formatCode>
                <c:ptCount val="1"/>
                <c:pt idx="0">
                  <c:v>229.2</c:v>
                </c:pt>
              </c:numCache>
            </c:numRef>
          </c:xVal>
          <c:yVal>
            <c:numRef>
              <c:f>Eingabeversion!$P$24</c:f>
              <c:numCache>
                <c:formatCode>0.0\ "kg"</c:formatCode>
                <c:ptCount val="1"/>
                <c:pt idx="0">
                  <c:v>724.1</c:v>
                </c:pt>
              </c:numCache>
            </c:numRef>
          </c:yVal>
          <c:smooth val="0"/>
          <c:extLst>
            <c:ext xmlns:sm="smo" uri="smo">
              <sm:meanLine>
                <c:spPr>
                  <a:ln>
                    <a:noFill/>
                  </a:ln>
                </c:spPr>
              </sm:meanLine>
              <sm:minMaxLine>
                <c:spPr>
                  <a:ln>
                    <a:noFill/>
                  </a:ln>
                </c:spPr>
              </sm:minMaxLine>
              <sm:stDevLine>
                <c:spPr>
                  <a:ln>
                    <a:noFill/>
                  </a:ln>
                </c:spPr>
              </sm:stDevLine>
              <sm:trendLine>
                <c:spPr>
                  <a:ln>
                    <a:noFill/>
                  </a:ln>
                </c:spPr>
              </sm:trendLine>
            </c:ext>
            <c:ext xmlns:c16="http://schemas.microsoft.com/office/drawing/2014/chart" uri="{C3380CC4-5D6E-409C-BE32-E72D297353CC}">
              <c16:uniqueId val="{00000005-48CC-4075-8B7D-181C0B36DF90}"/>
            </c:ext>
          </c:extLst>
        </c:ser>
        <c:dLbls>
          <c:showLegendKey val="0"/>
          <c:showVal val="0"/>
          <c:showCatName val="0"/>
          <c:showSerName val="0"/>
          <c:showPercent val="0"/>
          <c:showBubbleSize val="0"/>
        </c:dLbls>
        <c:axId val="10"/>
        <c:axId val="11"/>
      </c:scatterChart>
      <c:valAx>
        <c:axId val="10"/>
        <c:scaling>
          <c:orientation val="minMax"/>
          <c:max val="300"/>
          <c:min val="130"/>
        </c:scaling>
        <c:delete val="0"/>
        <c:axPos val="b"/>
        <c:minorGridlines>
          <c:spPr>
            <a:ln>
              <a:solidFill>
                <a:srgbClr val="000000"/>
              </a:solidFill>
            </a:ln>
          </c:spPr>
        </c:minorGridlines>
        <c:title>
          <c:tx>
            <c:rich>
              <a:bodyPr/>
              <a:lstStyle/>
              <a:p>
                <a:pPr>
                  <a:defRPr lang="de-de" sz="1675" b="1" i="0" u="none" strike="noStrike">
                    <a:solidFill>
                      <a:srgbClr val="000000"/>
                    </a:solidFill>
                    <a:latin typeface="Arial" charset="0"/>
                  </a:defRPr>
                </a:pPr>
                <a:r>
                  <a:rPr lang="de-DE"/>
                  <a:t>Moment (kgm)</a:t>
                </a:r>
              </a:p>
            </c:rich>
          </c:tx>
          <c:layout>
            <c:manualLayout>
              <c:xMode val="edge"/>
              <c:yMode val="edge"/>
              <c:x val="0.46174999999999999"/>
              <c:y val="0.94725000000000004"/>
              <c:w val="0.1835"/>
              <c:h val="5.2499999999999998E-2"/>
            </c:manualLayout>
          </c:layout>
          <c:overlay val="0"/>
          <c:spPr>
            <a:noFill/>
            <a:ln>
              <a:noFill/>
            </a:ln>
          </c:spPr>
        </c:title>
        <c:numFmt formatCode="0\ &quot;kgm&quot;" sourceLinked="0"/>
        <c:majorTickMark val="out"/>
        <c:minorTickMark val="none"/>
        <c:tickLblPos val="nextTo"/>
        <c:spPr>
          <a:ln>
            <a:solidFill>
              <a:srgbClr val="000000"/>
            </a:solidFill>
          </a:ln>
        </c:spPr>
        <c:txPr>
          <a:bodyPr/>
          <a:lstStyle/>
          <a:p>
            <a:pPr>
              <a:defRPr lang="de-de" sz="1100" b="0" i="0" u="none" strike="noStrike">
                <a:solidFill>
                  <a:srgbClr val="000000"/>
                </a:solidFill>
                <a:latin typeface="Arial" charset="0"/>
              </a:defRPr>
            </a:pPr>
            <a:endParaRPr lang="de-DE"/>
          </a:p>
        </c:txPr>
        <c:crossAx val="11"/>
        <c:crossesAt val="560"/>
        <c:crossBetween val="midCat"/>
        <c:majorUnit val="20"/>
        <c:minorUnit val="5"/>
      </c:valAx>
      <c:valAx>
        <c:axId val="11"/>
        <c:scaling>
          <c:orientation val="minMax"/>
          <c:max val="800"/>
          <c:min val="560"/>
        </c:scaling>
        <c:delete val="0"/>
        <c:axPos val="l"/>
        <c:majorGridlines>
          <c:spPr>
            <a:ln>
              <a:solidFill>
                <a:srgbClr val="000000"/>
              </a:solidFill>
            </a:ln>
          </c:spPr>
        </c:majorGridlines>
        <c:minorGridlines>
          <c:spPr>
            <a:ln>
              <a:solidFill>
                <a:srgbClr val="000000"/>
              </a:solidFill>
            </a:ln>
          </c:spPr>
        </c:minorGridlines>
        <c:title>
          <c:tx>
            <c:rich>
              <a:bodyPr rot="16200000"/>
              <a:lstStyle/>
              <a:p>
                <a:pPr>
                  <a:defRPr lang="de-de" sz="1675" b="1" i="0" u="none" strike="noStrike">
                    <a:solidFill>
                      <a:srgbClr val="000000"/>
                    </a:solidFill>
                    <a:latin typeface="Arial" charset="0"/>
                  </a:defRPr>
                </a:pPr>
                <a:r>
                  <a:rPr lang="de-DE"/>
                  <a:t>Gewicht (kg)</a:t>
                </a:r>
              </a:p>
            </c:rich>
          </c:tx>
          <c:layout>
            <c:manualLayout>
              <c:xMode val="edge"/>
              <c:yMode val="edge"/>
              <c:x val="0"/>
              <c:y val="0.45224999999999999"/>
              <c:w val="5.5E-2"/>
              <c:h val="0.19750000000000001"/>
            </c:manualLayout>
          </c:layout>
          <c:overlay val="0"/>
          <c:spPr>
            <a:noFill/>
            <a:ln>
              <a:noFill/>
            </a:ln>
          </c:spPr>
        </c:title>
        <c:numFmt formatCode="0\ &quot;kg&quot;" sourceLinked="0"/>
        <c:majorTickMark val="out"/>
        <c:minorTickMark val="none"/>
        <c:tickLblPos val="nextTo"/>
        <c:spPr>
          <a:ln>
            <a:solidFill>
              <a:srgbClr val="000000"/>
            </a:solidFill>
          </a:ln>
        </c:spPr>
        <c:txPr>
          <a:bodyPr/>
          <a:lstStyle/>
          <a:p>
            <a:pPr>
              <a:defRPr lang="de-de" sz="1100" b="0" i="0" u="none" strike="noStrike">
                <a:solidFill>
                  <a:srgbClr val="000000"/>
                </a:solidFill>
                <a:latin typeface="Arial" charset="0"/>
              </a:defRPr>
            </a:pPr>
            <a:endParaRPr lang="de-DE"/>
          </a:p>
        </c:txPr>
        <c:crossAx val="10"/>
        <c:crossesAt val="130"/>
        <c:crossBetween val="midCat"/>
      </c:valAx>
      <c:spPr>
        <a:solidFill>
          <a:srgbClr val="C0C0C0"/>
        </a:solidFill>
        <a:ln w="9525">
          <a:solidFill>
            <a:srgbClr val="808080"/>
          </a:solidFill>
        </a:ln>
      </c:spPr>
    </c:plotArea>
    <c:legend>
      <c:legendPos val="r"/>
      <c:legendEntry>
        <c:idx val="0"/>
        <c:delete val="1"/>
      </c:legendEntry>
      <c:legendEntry>
        <c:idx val="1"/>
        <c:delete val="1"/>
      </c:legendEntry>
      <c:legendEntry>
        <c:idx val="2"/>
        <c:delete val="1"/>
      </c:legendEntry>
      <c:layout>
        <c:manualLayout>
          <c:xMode val="edge"/>
          <c:yMode val="edge"/>
          <c:x val="0.13600000000000001"/>
          <c:y val="0.21625"/>
          <c:w val="0.20599999999999999"/>
          <c:h val="8.4500000000000006E-2"/>
        </c:manualLayout>
      </c:layout>
      <c:overlay val="0"/>
      <c:spPr>
        <a:solidFill>
          <a:srgbClr val="FFFFFF"/>
        </a:solidFill>
        <a:ln>
          <a:solidFill>
            <a:srgbClr val="000000"/>
          </a:solidFill>
        </a:ln>
      </c:spPr>
      <c:txPr>
        <a:bodyPr anchor="t"/>
        <a:lstStyle/>
        <a:p>
          <a:pPr>
            <a:defRPr lang="de-de" sz="1100" b="0" i="0" u="none" strike="noStrike">
              <a:solidFill>
                <a:srgbClr val="000000"/>
              </a:solidFill>
              <a:latin typeface="Arial" charset="0"/>
            </a:defRPr>
          </a:pPr>
          <a:endParaRPr lang="de-DE"/>
        </a:p>
      </c:txPr>
    </c:legend>
    <c:plotVisOnly val="1"/>
    <c:dispBlanksAs val="gap"/>
    <c:showDLblsOverMax val="0"/>
  </c:chart>
  <c:spPr>
    <a:noFill/>
    <a:ln>
      <a:solidFill>
        <a:srgbClr val="000000"/>
      </a:solidFill>
    </a:ln>
  </c:spPr>
  <c:txPr>
    <a:bodyPr rot="0" anchor="ctr" anchorCtr="1"/>
    <a:lstStyle/>
    <a:p>
      <a:pPr>
        <a:defRPr lang="de-de" sz="2900" b="0" i="0" u="none" strike="noStrike">
          <a:solidFill>
            <a:srgbClr val="000000"/>
          </a:solidFill>
          <a:latin typeface="Arial" charset="0"/>
        </a:defRPr>
      </a:pPr>
      <a:endParaRPr lang="de-DE"/>
    </a:p>
  </c:txPr>
  <c:printSettings>
    <c:headerFooter/>
    <c:pageMargins b="0.78740157499999996" l="0.7" r="0.7" t="0.78740157499999996" header="0.3" footer="0.3"/>
    <c:pageSetup/>
  </c:printSettings>
  <c:extLst>
    <c:ext xmlns:sm="smo" uri="smo">
      <sm:colorScheme xmlns:sm="smo" id="1520924527" val="7"/>
    </c:ext>
  </c:extLs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37</xdr:row>
      <xdr:rowOff>165100</xdr:rowOff>
    </xdr:from>
    <xdr:to>
      <xdr:col>17</xdr:col>
      <xdr:colOff>0</xdr:colOff>
      <xdr:row>80</xdr:row>
      <xdr:rowOff>140970</xdr:rowOff>
    </xdr:to>
    <xdr:graphicFrame macro="">
      <xdr:nvGraphicFramePr>
        <xdr:cNvPr id="3" name="Diagram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523240</xdr:colOff>
      <xdr:row>81</xdr:row>
      <xdr:rowOff>110490</xdr:rowOff>
    </xdr:from>
    <xdr:to>
      <xdr:col>15</xdr:col>
      <xdr:colOff>422910</xdr:colOff>
      <xdr:row>84</xdr:row>
      <xdr:rowOff>130810</xdr:rowOff>
    </xdr:to>
    <xdr:sp macro="" textlink="">
      <xdr:nvSpPr>
        <xdr:cNvPr id="2" name="Text Box 4"/>
        <xdr:cNvSpPr txBox="1">
          <a:extLst>
            <a:ext uri="smNativeData">
              <pm:smNativeData xmlns:pm="smNativeData" xmlns="" val="SMDATA_11_b3enWhMAAAAlAAAAEgAAAI8AAAAAKwAAACQAAAAAAAAAAAAAAAAAAAAAAAAAAAAAAAEAAABQAAAAAAAAAAAA4D8AAAAAAADgPwAAAAAAAOA/AAAAAAAA4D8AAAAAAADgPwAAAAAAAOA/AAAAAAAA4D8AAAAAAADgPwAAAAAAAOA/AAAAAAAA4D8CAAAAjAAAAAAAAAAAAAAA////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HIAaQAMAAAAEAAAAAAAAAAAAAAAAAAAAAAAAAAeAAAAaAAAAAAAAAAAAAAAAAAAAAAAAAAAAAAAECcAABAnAAAAAAAAAAAAAAAAAAAAAAAAAAAAAAAAAAAAAAAAAAAAABQAAAAAAAAAwMD/AAAAAABkAAAAMgAAAAAAAABkAAAAAAAAAH9/fwAKAAAAIQAAADAAAAAsAAAAUQAAAAEAAACYAsgDVAAAAA8AAAAQAw4DoAYAAGVbAAASLwAARwMAAAAAAAA="/>
            </a:ext>
          </a:extLst>
        </xdr:cNvSpPr>
      </xdr:nvSpPr>
      <xdr:spPr>
        <a:xfrm>
          <a:off x="1076960" y="14857095"/>
          <a:ext cx="7651750" cy="532765"/>
        </a:xfrm>
        <a:prstGeom prst="rect">
          <a:avLst/>
        </a:prstGeom>
        <a:noFill/>
        <a:ln w="12700" cap="flat">
          <a:noFill/>
          <a:prstDash val="solid"/>
          <a:headEnd type="none" w="med" len="med"/>
          <a:tailEnd type="none" w="med" len="med"/>
        </a:ln>
        <a:effectLst/>
      </xdr:spPr>
      <xdr:txBody>
        <a:bodyPr spcFirstLastPara="1" vertOverflow="clip" horzOverflow="clip" wrap="square" lIns="27305" tIns="22860" rIns="0" bIns="0" anchor="t"/>
        <a:lstStyle/>
        <a:p>
          <a:pPr algn="l" defTabSz="360045" rtl="0">
            <a:defRPr sz="1000"/>
          </a:pPr>
          <a:r>
            <a:rPr lang="de-de" sz="1000" b="0" i="0" u="none" strike="noStrike" baseline="0">
              <a:solidFill>
                <a:srgbClr val="FF0000"/>
              </a:solidFill>
              <a:latin typeface="Arial" pitchFamily="2" charset="0"/>
              <a:ea typeface="SimSun" charset="0"/>
              <a:cs typeface="Times New Roman" pitchFamily="1" charset="0"/>
            </a:rPr>
            <a:t>Achtung: Die Berechnungen dürfen nur als Richtwerte dienen. Für exakte Werte sind immer! das letztgültige Aircraft Manual und der letzte aktuelle Wägebericht zu benutzen! Der Autor übernimmt keinerlei Haftung für die Richtigkeit und Aktualität der Online Berechnungen!!!!</a:t>
          </a:r>
        </a:p>
        <a:p>
          <a:pPr algn="l" defTabSz="360045" rtl="0">
            <a:defRPr sz="1000"/>
          </a:pPr>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W45"/>
  <sheetViews>
    <sheetView showZeros="0" tabSelected="1" topLeftCell="A16" zoomScale="90" workbookViewId="0">
      <selection activeCell="T35" sqref="T35"/>
    </sheetView>
  </sheetViews>
  <sheetFormatPr baseColWidth="10" defaultColWidth="11" defaultRowHeight="12.75" x14ac:dyDescent="0.2"/>
  <cols>
    <col min="1" max="1" width="7.85546875" style="3" customWidth="1"/>
    <col min="2" max="2" width="7.85546875" style="1" customWidth="1"/>
    <col min="3" max="16" width="7.85546875" style="2" customWidth="1"/>
    <col min="17" max="20" width="8" style="1" customWidth="1"/>
    <col min="21" max="257" width="11.42578125" style="3" customWidth="1"/>
  </cols>
  <sheetData>
    <row r="1" spans="1:20" ht="23.25" x14ac:dyDescent="0.2">
      <c r="A1" s="24" t="s">
        <v>0</v>
      </c>
    </row>
    <row r="2" spans="1:20" ht="23.25" x14ac:dyDescent="0.2">
      <c r="A2" s="22"/>
    </row>
    <row r="3" spans="1:20" ht="18" x14ac:dyDescent="0.2">
      <c r="A3" s="4" t="s">
        <v>1</v>
      </c>
      <c r="D3" s="3"/>
      <c r="E3" s="30" t="s">
        <v>2</v>
      </c>
      <c r="F3" s="30"/>
      <c r="G3" s="5">
        <v>0.72</v>
      </c>
      <c r="I3" s="30" t="s">
        <v>3</v>
      </c>
      <c r="J3" s="30"/>
      <c r="K3" s="6">
        <v>0.82400000000000007</v>
      </c>
    </row>
    <row r="4" spans="1:20" x14ac:dyDescent="0.2">
      <c r="B4" s="7" t="s">
        <v>4</v>
      </c>
      <c r="C4" s="7">
        <v>10</v>
      </c>
      <c r="D4" s="7">
        <f>C4+15</f>
        <v>25</v>
      </c>
      <c r="E4" s="7">
        <f>D4+15</f>
        <v>40</v>
      </c>
      <c r="F4" s="7">
        <f>E4+15</f>
        <v>55</v>
      </c>
      <c r="G4" s="7">
        <f>F4+15</f>
        <v>70</v>
      </c>
      <c r="H4" s="7">
        <f>G4+6</f>
        <v>76</v>
      </c>
      <c r="I4" s="7"/>
      <c r="J4" s="7"/>
      <c r="K4" s="7"/>
      <c r="L4" s="7"/>
      <c r="M4" s="7"/>
      <c r="N4" s="7"/>
      <c r="O4" s="7"/>
    </row>
    <row r="5" spans="1:20" x14ac:dyDescent="0.2">
      <c r="B5" s="7" t="s">
        <v>5</v>
      </c>
      <c r="C5" s="8">
        <f t="shared" ref="C5:O5" si="0">C4*Gfuel</f>
        <v>7</v>
      </c>
      <c r="D5" s="8">
        <f t="shared" si="0"/>
        <v>18</v>
      </c>
      <c r="E5" s="8">
        <f t="shared" si="0"/>
        <v>29</v>
      </c>
      <c r="F5" s="8">
        <f t="shared" si="0"/>
        <v>40</v>
      </c>
      <c r="G5" s="8">
        <f t="shared" si="0"/>
        <v>50</v>
      </c>
      <c r="H5" s="8">
        <f t="shared" si="0"/>
        <v>55</v>
      </c>
      <c r="I5" s="8">
        <f t="shared" si="0"/>
        <v>0</v>
      </c>
      <c r="J5" s="8">
        <f t="shared" si="0"/>
        <v>0</v>
      </c>
      <c r="K5" s="8">
        <f t="shared" si="0"/>
        <v>0</v>
      </c>
      <c r="L5" s="8">
        <f t="shared" si="0"/>
        <v>0</v>
      </c>
      <c r="M5" s="8">
        <f t="shared" si="0"/>
        <v>0</v>
      </c>
      <c r="N5" s="8">
        <f t="shared" si="0"/>
        <v>0</v>
      </c>
      <c r="O5" s="8">
        <f t="shared" si="0"/>
        <v>0</v>
      </c>
      <c r="P5" s="9"/>
    </row>
    <row r="6" spans="1:20" x14ac:dyDescent="0.2">
      <c r="B6" s="7" t="s">
        <v>6</v>
      </c>
      <c r="C6" s="10">
        <f t="shared" ref="C6:O6" si="1">C5*hfuel</f>
        <v>5.8</v>
      </c>
      <c r="D6" s="10">
        <f t="shared" si="1"/>
        <v>14.8</v>
      </c>
      <c r="E6" s="10">
        <f t="shared" si="1"/>
        <v>23.9</v>
      </c>
      <c r="F6" s="10">
        <f t="shared" si="1"/>
        <v>33</v>
      </c>
      <c r="G6" s="10">
        <f t="shared" si="1"/>
        <v>41.2</v>
      </c>
      <c r="H6" s="10">
        <f t="shared" si="1"/>
        <v>45.3</v>
      </c>
      <c r="I6" s="10">
        <f t="shared" si="1"/>
        <v>0</v>
      </c>
      <c r="J6" s="10">
        <f t="shared" si="1"/>
        <v>0</v>
      </c>
      <c r="K6" s="10">
        <f t="shared" si="1"/>
        <v>0</v>
      </c>
      <c r="L6" s="10">
        <f t="shared" si="1"/>
        <v>0</v>
      </c>
      <c r="M6" s="10">
        <f t="shared" si="1"/>
        <v>0</v>
      </c>
      <c r="N6" s="10">
        <f t="shared" si="1"/>
        <v>0</v>
      </c>
      <c r="O6" s="10">
        <f t="shared" si="1"/>
        <v>0</v>
      </c>
      <c r="P6" s="11"/>
    </row>
    <row r="7" spans="1:20" ht="18" x14ac:dyDescent="0.2">
      <c r="A7" s="4" t="s">
        <v>7</v>
      </c>
      <c r="D7" s="3"/>
      <c r="E7" s="31" t="s">
        <v>3</v>
      </c>
      <c r="F7" s="31"/>
      <c r="G7" s="6">
        <v>0.82400000000000007</v>
      </c>
      <c r="H7" s="3"/>
      <c r="J7" s="3"/>
      <c r="K7" s="3"/>
      <c r="L7" s="3"/>
      <c r="M7" s="3"/>
    </row>
    <row r="8" spans="1:20" x14ac:dyDescent="0.2">
      <c r="B8" s="7" t="s">
        <v>5</v>
      </c>
      <c r="C8" s="8">
        <v>5</v>
      </c>
      <c r="D8" s="8">
        <f>C8+5</f>
        <v>10</v>
      </c>
      <c r="E8" s="8">
        <f>D8+5</f>
        <v>15</v>
      </c>
      <c r="F8" s="8">
        <f>E8+5</f>
        <v>20</v>
      </c>
      <c r="G8" s="8"/>
      <c r="H8" s="8"/>
      <c r="I8" s="8"/>
      <c r="J8" s="8"/>
      <c r="K8" s="8"/>
      <c r="L8" s="8"/>
      <c r="M8" s="8"/>
      <c r="N8" s="8"/>
      <c r="O8" s="8"/>
      <c r="P8" s="8"/>
      <c r="Q8" s="9"/>
      <c r="R8" s="9"/>
      <c r="S8" s="9"/>
      <c r="T8" s="9"/>
    </row>
    <row r="9" spans="1:20" x14ac:dyDescent="0.2">
      <c r="B9" s="7" t="s">
        <v>6</v>
      </c>
      <c r="C9" s="10">
        <f t="shared" ref="C9:P9" si="2">C8*hgepäck</f>
        <v>4.0999999999999996</v>
      </c>
      <c r="D9" s="10">
        <f t="shared" si="2"/>
        <v>8.1999999999999993</v>
      </c>
      <c r="E9" s="10">
        <f t="shared" si="2"/>
        <v>12.4</v>
      </c>
      <c r="F9" s="10">
        <f t="shared" si="2"/>
        <v>16.5</v>
      </c>
      <c r="G9" s="10">
        <f t="shared" si="2"/>
        <v>0</v>
      </c>
      <c r="H9" s="10">
        <f t="shared" si="2"/>
        <v>0</v>
      </c>
      <c r="I9" s="10">
        <f t="shared" si="2"/>
        <v>0</v>
      </c>
      <c r="J9" s="10">
        <f t="shared" si="2"/>
        <v>0</v>
      </c>
      <c r="K9" s="10">
        <f t="shared" si="2"/>
        <v>0</v>
      </c>
      <c r="L9" s="10">
        <f t="shared" si="2"/>
        <v>0</v>
      </c>
      <c r="M9" s="10">
        <f t="shared" si="2"/>
        <v>0</v>
      </c>
      <c r="N9" s="10">
        <f t="shared" si="2"/>
        <v>0</v>
      </c>
      <c r="O9" s="10">
        <f t="shared" si="2"/>
        <v>0</v>
      </c>
      <c r="P9" s="10">
        <f t="shared" si="2"/>
        <v>0</v>
      </c>
      <c r="Q9" s="11"/>
      <c r="R9" s="11"/>
      <c r="S9" s="11"/>
      <c r="T9" s="11"/>
    </row>
    <row r="10" spans="1:20" ht="18" x14ac:dyDescent="0.2">
      <c r="A10" s="4" t="s">
        <v>8</v>
      </c>
      <c r="E10" s="30" t="s">
        <v>3</v>
      </c>
      <c r="F10" s="30"/>
      <c r="G10" s="6">
        <v>0.14299999999999999</v>
      </c>
    </row>
    <row r="11" spans="1:20" x14ac:dyDescent="0.2">
      <c r="B11" s="7" t="s">
        <v>5</v>
      </c>
      <c r="C11" s="25" t="s">
        <v>9</v>
      </c>
      <c r="D11" s="8">
        <f t="shared" ref="D11:P11" si="3">C11+15</f>
        <v>15</v>
      </c>
      <c r="E11" s="8">
        <f t="shared" si="3"/>
        <v>30</v>
      </c>
      <c r="F11" s="8">
        <f t="shared" si="3"/>
        <v>45</v>
      </c>
      <c r="G11" s="8">
        <f t="shared" si="3"/>
        <v>60</v>
      </c>
      <c r="H11" s="8">
        <f t="shared" si="3"/>
        <v>75</v>
      </c>
      <c r="I11" s="8">
        <f t="shared" si="3"/>
        <v>90</v>
      </c>
      <c r="J11" s="8">
        <f t="shared" si="3"/>
        <v>105</v>
      </c>
      <c r="K11" s="8">
        <f t="shared" si="3"/>
        <v>120</v>
      </c>
      <c r="L11" s="8">
        <f t="shared" si="3"/>
        <v>135</v>
      </c>
      <c r="M11" s="8">
        <f t="shared" si="3"/>
        <v>150</v>
      </c>
      <c r="N11" s="8">
        <f t="shared" si="3"/>
        <v>165</v>
      </c>
      <c r="O11" s="8">
        <f t="shared" si="3"/>
        <v>180</v>
      </c>
      <c r="P11" s="8">
        <f t="shared" si="3"/>
        <v>195</v>
      </c>
      <c r="Q11" s="9"/>
      <c r="R11" s="9"/>
      <c r="S11" s="9"/>
      <c r="T11" s="9"/>
    </row>
    <row r="12" spans="1:20" x14ac:dyDescent="0.2">
      <c r="B12" s="7" t="s">
        <v>6</v>
      </c>
      <c r="C12" s="26" t="s">
        <v>10</v>
      </c>
      <c r="D12" s="10">
        <f t="shared" ref="D12:P12" si="4">D11*hbesatzung</f>
        <v>2.1</v>
      </c>
      <c r="E12" s="10">
        <f t="shared" si="4"/>
        <v>4.3</v>
      </c>
      <c r="F12" s="10">
        <f t="shared" si="4"/>
        <v>6.4</v>
      </c>
      <c r="G12" s="10">
        <f t="shared" si="4"/>
        <v>8.6</v>
      </c>
      <c r="H12" s="10">
        <f t="shared" si="4"/>
        <v>10.7</v>
      </c>
      <c r="I12" s="10">
        <f t="shared" si="4"/>
        <v>12.9</v>
      </c>
      <c r="J12" s="10">
        <f t="shared" si="4"/>
        <v>15</v>
      </c>
      <c r="K12" s="10">
        <f t="shared" si="4"/>
        <v>17.2</v>
      </c>
      <c r="L12" s="10">
        <f t="shared" si="4"/>
        <v>19.3</v>
      </c>
      <c r="M12" s="10">
        <f t="shared" si="4"/>
        <v>21.5</v>
      </c>
      <c r="N12" s="10">
        <f t="shared" si="4"/>
        <v>23.6</v>
      </c>
      <c r="O12" s="10">
        <f t="shared" si="4"/>
        <v>25.7</v>
      </c>
      <c r="P12" s="10">
        <f t="shared" si="4"/>
        <v>27.9</v>
      </c>
      <c r="Q12" s="11"/>
      <c r="R12" s="11"/>
      <c r="S12" s="11"/>
      <c r="T12" s="11"/>
    </row>
    <row r="14" spans="1:20" x14ac:dyDescent="0.2">
      <c r="A14" s="17"/>
      <c r="B14" s="19" t="s">
        <v>5</v>
      </c>
      <c r="C14" s="20"/>
      <c r="D14" s="20">
        <f t="shared" ref="D14:P14" si="5">C14+15</f>
        <v>15</v>
      </c>
      <c r="E14" s="20">
        <f t="shared" si="5"/>
        <v>30</v>
      </c>
      <c r="F14" s="20">
        <f t="shared" si="5"/>
        <v>45</v>
      </c>
      <c r="G14" s="20">
        <f t="shared" si="5"/>
        <v>60</v>
      </c>
      <c r="H14" s="20">
        <f t="shared" si="5"/>
        <v>75</v>
      </c>
      <c r="I14" s="20">
        <f t="shared" si="5"/>
        <v>90</v>
      </c>
      <c r="J14" s="20">
        <f t="shared" si="5"/>
        <v>105</v>
      </c>
      <c r="K14" s="20">
        <f t="shared" si="5"/>
        <v>120</v>
      </c>
      <c r="L14" s="20">
        <f t="shared" si="5"/>
        <v>135</v>
      </c>
      <c r="M14" s="20">
        <f t="shared" si="5"/>
        <v>150</v>
      </c>
      <c r="N14" s="20">
        <f t="shared" si="5"/>
        <v>165</v>
      </c>
      <c r="O14" s="20">
        <f t="shared" si="5"/>
        <v>180</v>
      </c>
      <c r="P14" s="20">
        <f t="shared" si="5"/>
        <v>195</v>
      </c>
      <c r="Q14" s="9"/>
      <c r="R14" s="9"/>
      <c r="S14" s="9"/>
      <c r="T14" s="9"/>
    </row>
    <row r="15" spans="1:20" x14ac:dyDescent="0.2">
      <c r="A15" s="17"/>
      <c r="B15" s="19" t="s">
        <v>6</v>
      </c>
      <c r="C15" s="27" t="s">
        <v>10</v>
      </c>
      <c r="D15" s="21"/>
      <c r="E15" s="21"/>
      <c r="F15" s="21"/>
      <c r="G15" s="21"/>
      <c r="H15" s="21"/>
      <c r="I15" s="21"/>
      <c r="J15" s="21"/>
      <c r="K15" s="21"/>
      <c r="L15" s="21"/>
      <c r="M15" s="21"/>
      <c r="N15" s="21"/>
      <c r="O15" s="21"/>
      <c r="P15" s="21"/>
      <c r="Q15" s="11"/>
      <c r="R15" s="11"/>
      <c r="S15" s="11"/>
      <c r="T15" s="11"/>
    </row>
    <row r="17" spans="1:20" ht="18" x14ac:dyDescent="0.2">
      <c r="A17" s="4" t="s">
        <v>11</v>
      </c>
    </row>
    <row r="18" spans="1:20" ht="15" x14ac:dyDescent="0.2">
      <c r="A18" s="28" t="s">
        <v>42</v>
      </c>
    </row>
    <row r="20" spans="1:20" ht="18" x14ac:dyDescent="0.2">
      <c r="A20" s="4" t="s">
        <v>12</v>
      </c>
      <c r="C20" s="3"/>
      <c r="D20" s="3"/>
      <c r="E20" s="32" t="s">
        <v>13</v>
      </c>
      <c r="F20" s="33"/>
      <c r="G20" s="33"/>
      <c r="H20" s="33"/>
      <c r="I20" s="33"/>
      <c r="J20" s="33"/>
      <c r="K20" s="33"/>
      <c r="L20" s="33"/>
      <c r="M20" s="33"/>
      <c r="N20" s="33"/>
    </row>
    <row r="21" spans="1:20" ht="15" x14ac:dyDescent="0.2">
      <c r="A21" s="34" t="s">
        <v>14</v>
      </c>
      <c r="B21" s="34"/>
      <c r="C21" s="12" t="s">
        <v>15</v>
      </c>
      <c r="D21" s="34" t="s">
        <v>16</v>
      </c>
      <c r="E21" s="34"/>
      <c r="F21" s="12" t="s">
        <v>15</v>
      </c>
      <c r="G21" s="34" t="s">
        <v>17</v>
      </c>
      <c r="H21" s="34"/>
      <c r="I21" s="12" t="s">
        <v>15</v>
      </c>
      <c r="J21" s="34" t="s">
        <v>18</v>
      </c>
      <c r="K21" s="34"/>
      <c r="L21" s="18" t="s">
        <v>15</v>
      </c>
      <c r="M21" s="35" t="s">
        <v>19</v>
      </c>
      <c r="N21" s="35"/>
      <c r="O21" s="12" t="s">
        <v>20</v>
      </c>
      <c r="P21" s="34" t="s">
        <v>21</v>
      </c>
      <c r="Q21" s="34"/>
      <c r="R21" s="2"/>
      <c r="S21" s="34"/>
      <c r="T21" s="34"/>
    </row>
    <row r="22" spans="1:20" ht="15" x14ac:dyDescent="0.2">
      <c r="A22" s="12"/>
      <c r="B22" s="36" t="s">
        <v>22</v>
      </c>
      <c r="C22" s="37"/>
      <c r="D22" s="38">
        <v>40</v>
      </c>
      <c r="E22" s="39"/>
      <c r="F22" s="36" t="s">
        <v>23</v>
      </c>
      <c r="G22" s="36"/>
      <c r="H22" s="42"/>
      <c r="I22" s="43"/>
      <c r="J22" s="12"/>
      <c r="K22" s="12"/>
      <c r="L22" s="12"/>
      <c r="M22" s="12"/>
      <c r="N22" s="12"/>
      <c r="O22" s="12"/>
      <c r="P22" s="12"/>
      <c r="Q22" s="12"/>
      <c r="R22" s="2"/>
      <c r="S22" s="12"/>
      <c r="T22" s="12"/>
    </row>
    <row r="23" spans="1:20" ht="15" x14ac:dyDescent="0.2">
      <c r="A23" s="12"/>
      <c r="B23" s="36"/>
      <c r="C23" s="37"/>
      <c r="D23" s="40"/>
      <c r="E23" s="41"/>
      <c r="F23" s="36"/>
      <c r="G23" s="36"/>
      <c r="H23" s="43"/>
      <c r="I23" s="43"/>
      <c r="J23" s="12"/>
      <c r="K23" s="12"/>
      <c r="L23" s="12"/>
      <c r="M23" s="12"/>
      <c r="N23" s="12"/>
      <c r="O23" s="12"/>
      <c r="P23" s="12"/>
      <c r="Q23" s="12"/>
      <c r="R23" s="2"/>
      <c r="S23" s="12"/>
      <c r="T23" s="12"/>
    </row>
    <row r="24" spans="1:20" ht="12.75" customHeight="1" x14ac:dyDescent="0.2">
      <c r="A24" s="44">
        <v>525.29999999999995</v>
      </c>
      <c r="B24" s="45"/>
      <c r="C24" s="48" t="s">
        <v>15</v>
      </c>
      <c r="D24" s="44">
        <f>D22*Gfuel</f>
        <v>28.8</v>
      </c>
      <c r="E24" s="45"/>
      <c r="F24" s="48" t="s">
        <v>15</v>
      </c>
      <c r="G24" s="49">
        <v>10</v>
      </c>
      <c r="H24" s="50"/>
      <c r="I24" s="48" t="s">
        <v>15</v>
      </c>
      <c r="J24" s="49">
        <v>160</v>
      </c>
      <c r="K24" s="50"/>
      <c r="L24" s="53" t="s">
        <v>15</v>
      </c>
      <c r="M24" s="54"/>
      <c r="N24" s="54"/>
      <c r="O24" s="34" t="s">
        <v>20</v>
      </c>
      <c r="P24" s="44">
        <f>A24+D24+G24+J24</f>
        <v>724.1</v>
      </c>
      <c r="Q24" s="45"/>
      <c r="R24" s="3"/>
      <c r="S24" s="3"/>
      <c r="T24" s="3"/>
    </row>
    <row r="25" spans="1:20" ht="12.75" customHeight="1" x14ac:dyDescent="0.2">
      <c r="A25" s="46"/>
      <c r="B25" s="47"/>
      <c r="C25" s="48"/>
      <c r="D25" s="46"/>
      <c r="E25" s="47"/>
      <c r="F25" s="48"/>
      <c r="G25" s="51"/>
      <c r="H25" s="52"/>
      <c r="I25" s="48"/>
      <c r="J25" s="51"/>
      <c r="K25" s="52"/>
      <c r="L25" s="53"/>
      <c r="M25" s="54"/>
      <c r="N25" s="54"/>
      <c r="O25" s="34"/>
      <c r="P25" s="46"/>
      <c r="Q25" s="47"/>
      <c r="R25" s="3"/>
      <c r="S25" s="3"/>
      <c r="T25" s="3"/>
    </row>
    <row r="26" spans="1:20" x14ac:dyDescent="0.2">
      <c r="M26" s="55" t="s">
        <v>24</v>
      </c>
      <c r="N26" s="56"/>
      <c r="O26" s="59" t="s">
        <v>25</v>
      </c>
      <c r="P26" s="44">
        <v>730</v>
      </c>
      <c r="Q26" s="45"/>
    </row>
    <row r="27" spans="1:20" x14ac:dyDescent="0.2">
      <c r="M27" s="57"/>
      <c r="N27" s="58"/>
      <c r="O27" s="59"/>
      <c r="P27" s="46"/>
      <c r="Q27" s="47"/>
    </row>
    <row r="28" spans="1:20" ht="18" x14ac:dyDescent="0.2">
      <c r="A28" s="4" t="s">
        <v>26</v>
      </c>
      <c r="C28" s="3"/>
      <c r="D28" s="3"/>
      <c r="E28" s="60"/>
      <c r="F28" s="60"/>
      <c r="G28" s="60"/>
      <c r="H28" s="60"/>
      <c r="I28" s="60"/>
      <c r="J28" s="60"/>
      <c r="K28" s="60"/>
      <c r="L28" s="60"/>
      <c r="M28" s="60"/>
      <c r="N28" s="60"/>
    </row>
    <row r="29" spans="1:20" ht="15" x14ac:dyDescent="0.2">
      <c r="A29" s="34" t="s">
        <v>27</v>
      </c>
      <c r="B29" s="34"/>
      <c r="C29" s="12" t="s">
        <v>15</v>
      </c>
      <c r="D29" s="34" t="s">
        <v>28</v>
      </c>
      <c r="E29" s="34"/>
      <c r="F29" s="12" t="s">
        <v>15</v>
      </c>
      <c r="G29" s="34" t="s">
        <v>29</v>
      </c>
      <c r="H29" s="34"/>
      <c r="I29" s="12" t="s">
        <v>15</v>
      </c>
      <c r="J29" s="34" t="s">
        <v>30</v>
      </c>
      <c r="K29" s="34"/>
      <c r="L29" s="12"/>
      <c r="M29" s="34"/>
      <c r="N29" s="34"/>
      <c r="O29" s="12" t="s">
        <v>20</v>
      </c>
      <c r="P29" s="61" t="s">
        <v>31</v>
      </c>
      <c r="Q29" s="61"/>
    </row>
    <row r="30" spans="1:20" ht="12.75" customHeight="1" x14ac:dyDescent="0.2">
      <c r="A30" s="62">
        <v>174.4</v>
      </c>
      <c r="B30" s="63"/>
      <c r="C30" s="66" t="s">
        <v>15</v>
      </c>
      <c r="D30" s="62">
        <f>D24*hfuel</f>
        <v>23.7</v>
      </c>
      <c r="E30" s="63"/>
      <c r="F30" s="48" t="s">
        <v>15</v>
      </c>
      <c r="G30" s="62">
        <f>G24*hgepäck</f>
        <v>8.1999999999999993</v>
      </c>
      <c r="H30" s="63"/>
      <c r="I30" s="48" t="s">
        <v>15</v>
      </c>
      <c r="J30" s="62">
        <f>J24*hbesatzung</f>
        <v>22.9</v>
      </c>
      <c r="K30" s="63"/>
      <c r="L30" s="48"/>
      <c r="M30" s="67"/>
      <c r="N30" s="67"/>
      <c r="O30" s="68" t="s">
        <v>20</v>
      </c>
      <c r="P30" s="62">
        <f>A30+D30+G30+J30</f>
        <v>229.2</v>
      </c>
      <c r="Q30" s="63"/>
    </row>
    <row r="31" spans="1:20" ht="12.75" customHeight="1" x14ac:dyDescent="0.2">
      <c r="A31" s="64"/>
      <c r="B31" s="65"/>
      <c r="C31" s="66"/>
      <c r="D31" s="64"/>
      <c r="E31" s="65"/>
      <c r="F31" s="48"/>
      <c r="G31" s="64"/>
      <c r="H31" s="65"/>
      <c r="I31" s="48"/>
      <c r="J31" s="64"/>
      <c r="K31" s="65"/>
      <c r="L31" s="48"/>
      <c r="M31" s="67"/>
      <c r="N31" s="67"/>
      <c r="O31" s="68"/>
      <c r="P31" s="64"/>
      <c r="Q31" s="65"/>
    </row>
    <row r="33" spans="1:17" ht="18" x14ac:dyDescent="0.2">
      <c r="A33" s="4" t="s">
        <v>32</v>
      </c>
      <c r="C33" s="3"/>
      <c r="D33" s="3"/>
      <c r="E33" s="60"/>
      <c r="F33" s="60"/>
      <c r="G33" s="60"/>
      <c r="H33" s="60"/>
      <c r="I33" s="60"/>
      <c r="J33" s="60"/>
      <c r="K33" s="60"/>
      <c r="L33" s="60"/>
      <c r="M33" s="60"/>
      <c r="N33" s="60"/>
    </row>
    <row r="34" spans="1:17" ht="15" x14ac:dyDescent="0.2">
      <c r="P34" s="69" t="s">
        <v>33</v>
      </c>
      <c r="Q34" s="70"/>
    </row>
    <row r="35" spans="1:17" ht="15" customHeight="1" x14ac:dyDescent="0.2">
      <c r="A35" s="73">
        <v>0.25</v>
      </c>
      <c r="B35" s="74"/>
      <c r="C35" s="77" t="s">
        <v>25</v>
      </c>
      <c r="D35" s="34" t="s">
        <v>34</v>
      </c>
      <c r="E35" s="34"/>
      <c r="F35" s="34" t="s">
        <v>20</v>
      </c>
      <c r="G35" s="61" t="s">
        <v>31</v>
      </c>
      <c r="H35" s="61"/>
      <c r="I35" s="34" t="s">
        <v>20</v>
      </c>
      <c r="J35" s="73">
        <f>P30/P24</f>
        <v>0.3165</v>
      </c>
      <c r="K35" s="74"/>
      <c r="L35" s="59" t="s">
        <v>25</v>
      </c>
      <c r="M35" s="73">
        <v>0.39</v>
      </c>
      <c r="N35" s="74"/>
      <c r="P35" s="71">
        <f>SUM(A24,G24,J24)</f>
        <v>695.3</v>
      </c>
      <c r="Q35" s="72"/>
    </row>
    <row r="36" spans="1:17" ht="15" customHeight="1" x14ac:dyDescent="0.2">
      <c r="A36" s="75"/>
      <c r="B36" s="76"/>
      <c r="C36" s="77"/>
      <c r="D36" s="34"/>
      <c r="E36" s="34"/>
      <c r="F36" s="34"/>
      <c r="G36" s="34" t="s">
        <v>21</v>
      </c>
      <c r="H36" s="34"/>
      <c r="I36" s="34"/>
      <c r="J36" s="75"/>
      <c r="K36" s="76"/>
      <c r="L36" s="59"/>
      <c r="M36" s="75"/>
      <c r="N36" s="76"/>
      <c r="P36" s="29" t="s">
        <v>35</v>
      </c>
      <c r="Q36" s="23"/>
    </row>
    <row r="37" spans="1:17" ht="15.75" x14ac:dyDescent="0.2">
      <c r="P37" s="78">
        <f>SUM(A30,G30,J30)</f>
        <v>205.5</v>
      </c>
      <c r="Q37" s="79"/>
    </row>
    <row r="40" spans="1:17" ht="12.75" customHeight="1" x14ac:dyDescent="0.2">
      <c r="L40" s="80" t="s">
        <v>36</v>
      </c>
      <c r="M40" s="81"/>
      <c r="N40" s="84">
        <f>P24</f>
        <v>724.1</v>
      </c>
      <c r="O40" s="45"/>
    </row>
    <row r="41" spans="1:17" ht="12.75" customHeight="1" x14ac:dyDescent="0.2">
      <c r="L41" s="82"/>
      <c r="M41" s="83"/>
      <c r="N41" s="85"/>
      <c r="O41" s="47"/>
    </row>
    <row r="42" spans="1:17" x14ac:dyDescent="0.2">
      <c r="L42" s="80" t="s">
        <v>37</v>
      </c>
      <c r="M42" s="81"/>
      <c r="N42" s="86">
        <f>P30</f>
        <v>229.2</v>
      </c>
      <c r="O42" s="63"/>
    </row>
    <row r="43" spans="1:17" x14ac:dyDescent="0.2">
      <c r="L43" s="82"/>
      <c r="M43" s="83"/>
      <c r="N43" s="87"/>
      <c r="O43" s="65"/>
    </row>
    <row r="44" spans="1:17" x14ac:dyDescent="0.2">
      <c r="L44" s="80" t="s">
        <v>38</v>
      </c>
      <c r="M44" s="81"/>
      <c r="N44" s="88">
        <f>J35</f>
        <v>0.317</v>
      </c>
      <c r="O44" s="89"/>
    </row>
    <row r="45" spans="1:17" x14ac:dyDescent="0.2">
      <c r="L45" s="82"/>
      <c r="M45" s="83"/>
      <c r="N45" s="90"/>
      <c r="O45" s="91"/>
    </row>
  </sheetData>
  <mergeCells count="68">
    <mergeCell ref="L44:M45"/>
    <mergeCell ref="N44:O45"/>
    <mergeCell ref="P37:Q37"/>
    <mergeCell ref="L40:M41"/>
    <mergeCell ref="N40:O41"/>
    <mergeCell ref="L42:M43"/>
    <mergeCell ref="N42:O43"/>
    <mergeCell ref="E33:N33"/>
    <mergeCell ref="P34:Q34"/>
    <mergeCell ref="G35:H35"/>
    <mergeCell ref="P35:Q35"/>
    <mergeCell ref="A35:B36"/>
    <mergeCell ref="C35:C36"/>
    <mergeCell ref="D35:E36"/>
    <mergeCell ref="F35:F36"/>
    <mergeCell ref="I35:I36"/>
    <mergeCell ref="J35:K36"/>
    <mergeCell ref="L35:L36"/>
    <mergeCell ref="M35:N36"/>
    <mergeCell ref="G36:H36"/>
    <mergeCell ref="P29:Q29"/>
    <mergeCell ref="A30:B31"/>
    <mergeCell ref="C30:C31"/>
    <mergeCell ref="D30:E31"/>
    <mergeCell ref="F30:F31"/>
    <mergeCell ref="G30:H31"/>
    <mergeCell ref="I30:I31"/>
    <mergeCell ref="J30:K31"/>
    <mergeCell ref="L30:L31"/>
    <mergeCell ref="M30:N31"/>
    <mergeCell ref="O30:O31"/>
    <mergeCell ref="P30:Q31"/>
    <mergeCell ref="A29:B29"/>
    <mergeCell ref="D29:E29"/>
    <mergeCell ref="G29:H29"/>
    <mergeCell ref="J29:K29"/>
    <mergeCell ref="M29:N29"/>
    <mergeCell ref="P24:Q25"/>
    <mergeCell ref="M26:N27"/>
    <mergeCell ref="O26:O27"/>
    <mergeCell ref="P26:Q27"/>
    <mergeCell ref="E28:N28"/>
    <mergeCell ref="I24:I25"/>
    <mergeCell ref="J24:K25"/>
    <mergeCell ref="L24:L25"/>
    <mergeCell ref="M24:N25"/>
    <mergeCell ref="O24:O25"/>
    <mergeCell ref="A24:B25"/>
    <mergeCell ref="C24:C25"/>
    <mergeCell ref="D24:E25"/>
    <mergeCell ref="F24:F25"/>
    <mergeCell ref="G24:H25"/>
    <mergeCell ref="P21:Q21"/>
    <mergeCell ref="S21:T21"/>
    <mergeCell ref="B22:C23"/>
    <mergeCell ref="D22:E23"/>
    <mergeCell ref="F22:G23"/>
    <mergeCell ref="H22:I23"/>
    <mergeCell ref="A21:B21"/>
    <mergeCell ref="D21:E21"/>
    <mergeCell ref="G21:H21"/>
    <mergeCell ref="J21:K21"/>
    <mergeCell ref="M21:N21"/>
    <mergeCell ref="E3:F3"/>
    <mergeCell ref="I3:J3"/>
    <mergeCell ref="E7:F7"/>
    <mergeCell ref="E10:F10"/>
    <mergeCell ref="E20:N20"/>
  </mergeCells>
  <conditionalFormatting sqref="J35:K36">
    <cfRule type="cellIs" dxfId="1" priority="1" stopIfTrue="1" operator="notBetween">
      <formula>$A$35</formula>
      <formula>$M$35</formula>
    </cfRule>
  </conditionalFormatting>
  <conditionalFormatting sqref="P24:Q25">
    <cfRule type="cellIs" dxfId="0" priority="2" stopIfTrue="1" operator="greaterThan">
      <formula>$P$26</formula>
    </cfRule>
  </conditionalFormatting>
  <pageMargins left="0.59027799999999997" right="0.59027799999999997" top="0.39305600000000002" bottom="0.39305600000000002" header="0.51180599999999998" footer="0.51180599999999998"/>
  <pageSetup paperSize="9" scale="69"/>
  <drawing r:id="rId1"/>
  <legacyDrawing r:id="rId2"/>
  <extLst>
    <ext uri="smNativeData">
      <pm:sheetPrefs xmlns:pm="smNativeData" day="1520924527"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6"/>
  <sheetViews>
    <sheetView workbookViewId="0">
      <selection activeCell="D18" sqref="D18"/>
    </sheetView>
  </sheetViews>
  <sheetFormatPr baseColWidth="10" defaultColWidth="11" defaultRowHeight="12.75" x14ac:dyDescent="0.2"/>
  <cols>
    <col min="1" max="1" width="7.85546875" customWidth="1"/>
    <col min="2" max="257" width="11.42578125" customWidth="1"/>
  </cols>
  <sheetData>
    <row r="1" spans="2:3" x14ac:dyDescent="0.2">
      <c r="B1" s="92" t="s">
        <v>39</v>
      </c>
      <c r="C1" s="92"/>
    </row>
    <row r="2" spans="2:3" x14ac:dyDescent="0.2">
      <c r="B2" s="13" t="s">
        <v>5</v>
      </c>
      <c r="C2" s="13" t="s">
        <v>6</v>
      </c>
    </row>
    <row r="3" spans="2:3" x14ac:dyDescent="0.2">
      <c r="B3" s="14">
        <v>560</v>
      </c>
      <c r="C3" s="15">
        <v>140</v>
      </c>
    </row>
    <row r="4" spans="2:3" x14ac:dyDescent="0.2">
      <c r="B4" s="14">
        <v>730</v>
      </c>
      <c r="C4" s="15">
        <v>182.5</v>
      </c>
    </row>
    <row r="5" spans="2:3" x14ac:dyDescent="0.2">
      <c r="B5" s="14"/>
      <c r="C5" s="15"/>
    </row>
    <row r="6" spans="2:3" x14ac:dyDescent="0.2">
      <c r="B6" s="14"/>
    </row>
    <row r="7" spans="2:3" x14ac:dyDescent="0.2">
      <c r="B7" s="14"/>
      <c r="C7" s="15"/>
    </row>
    <row r="8" spans="2:3" x14ac:dyDescent="0.2">
      <c r="B8" s="92" t="s">
        <v>40</v>
      </c>
      <c r="C8" s="92"/>
    </row>
    <row r="9" spans="2:3" x14ac:dyDescent="0.2">
      <c r="B9" s="14">
        <v>560</v>
      </c>
      <c r="C9" s="15">
        <v>218.4</v>
      </c>
    </row>
    <row r="10" spans="2:3" x14ac:dyDescent="0.2">
      <c r="B10" s="14">
        <v>730</v>
      </c>
      <c r="C10" s="15">
        <v>284.7</v>
      </c>
    </row>
    <row r="11" spans="2:3" x14ac:dyDescent="0.2">
      <c r="B11" s="14"/>
      <c r="C11" s="15"/>
    </row>
    <row r="12" spans="2:3" x14ac:dyDescent="0.2">
      <c r="B12" s="14"/>
    </row>
    <row r="13" spans="2:3" x14ac:dyDescent="0.2">
      <c r="B13" s="92" t="s">
        <v>41</v>
      </c>
      <c r="C13" s="92"/>
    </row>
    <row r="14" spans="2:3" x14ac:dyDescent="0.2">
      <c r="B14" s="14">
        <v>730</v>
      </c>
      <c r="C14" s="16">
        <v>182.5</v>
      </c>
    </row>
    <row r="15" spans="2:3" x14ac:dyDescent="0.2">
      <c r="B15" s="14">
        <v>730</v>
      </c>
      <c r="C15" s="16">
        <v>284.7</v>
      </c>
    </row>
    <row r="16" spans="2:3" x14ac:dyDescent="0.2">
      <c r="B16" s="14"/>
    </row>
    <row r="17" spans="2:2" x14ac:dyDescent="0.2">
      <c r="B17" s="14"/>
    </row>
    <row r="18" spans="2:2" x14ac:dyDescent="0.2">
      <c r="B18" s="14"/>
    </row>
    <row r="19" spans="2:2" x14ac:dyDescent="0.2">
      <c r="B19" s="14"/>
    </row>
    <row r="20" spans="2:2" x14ac:dyDescent="0.2">
      <c r="B20" s="14"/>
    </row>
    <row r="21" spans="2:2" x14ac:dyDescent="0.2">
      <c r="B21" s="14"/>
    </row>
    <row r="22" spans="2:2" x14ac:dyDescent="0.2">
      <c r="B22" s="14"/>
    </row>
    <row r="23" spans="2:2" x14ac:dyDescent="0.2">
      <c r="B23" s="14"/>
    </row>
    <row r="24" spans="2:2" x14ac:dyDescent="0.2">
      <c r="B24" s="14"/>
    </row>
    <row r="25" spans="2:2" x14ac:dyDescent="0.2">
      <c r="B25" s="14"/>
    </row>
    <row r="26" spans="2:2" x14ac:dyDescent="0.2">
      <c r="B26" s="14"/>
    </row>
  </sheetData>
  <mergeCells count="3">
    <mergeCell ref="B1:C1"/>
    <mergeCell ref="B8:C8"/>
    <mergeCell ref="B13:C13"/>
  </mergeCells>
  <pageMargins left="0.59027799999999997" right="0.59027799999999997" top="0.59027799999999997" bottom="0.59027799999999997" header="0.51180599999999998" footer="0.51180599999999998"/>
  <pageSetup paperSize="9"/>
  <headerFooter>
    <oddFooter>&amp;L&amp;8Markus Ley,
D-NY/S-V1&amp;C&amp;8&amp;F,&amp;A
Seite &amp;P von &amp;N&amp;R&amp;8Issue Date: &amp;D
Date of Revision: --</oddFooter>
  </headerFooter>
  <extLst>
    <ext uri="smNativeData">
      <pm:sheetPrefs xmlns:pm="smNativeData" day="1520924527"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Eingabeversion</vt:lpstr>
      <vt:lpstr>Daten für Beladungsdiagramm</vt:lpstr>
      <vt:lpstr>Eingabeversion!Druckbereich</vt:lpstr>
      <vt:lpstr>Gfuel</vt:lpstr>
      <vt:lpstr>hbesatzung</vt:lpstr>
      <vt:lpstr>hfuel</vt:lpstr>
      <vt:lpstr>hgepäck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mley2</dc:creator>
  <cp:keywords/>
  <dc:description/>
  <cp:lastModifiedBy>Win7 Pro x64</cp:lastModifiedBy>
  <cp:revision>0</cp:revision>
  <dcterms:created xsi:type="dcterms:W3CDTF">2018-03-13T07:59:56Z</dcterms:created>
  <dcterms:modified xsi:type="dcterms:W3CDTF">2023-12-21T17:48:38Z</dcterms:modified>
</cp:coreProperties>
</file>